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usso\Desktop\"/>
    </mc:Choice>
  </mc:AlternateContent>
  <bookViews>
    <workbookView xWindow="0" yWindow="0" windowWidth="28800" windowHeight="12180"/>
  </bookViews>
  <sheets>
    <sheet name="General - 2023" sheetId="1" r:id="rId1"/>
    <sheet name="Refuse - 2023" sheetId="2" r:id="rId2"/>
    <sheet name="Water - 2023" sheetId="3" r:id="rId3"/>
    <sheet name="Sewer - 2023" sheetId="4" r:id="rId4"/>
    <sheet name="General - 2022" sheetId="5" r:id="rId5"/>
    <sheet name="Refuse - 2022" sheetId="6" r:id="rId6"/>
    <sheet name="Water - 2022" sheetId="7" r:id="rId7"/>
    <sheet name="Sewer - 2022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6" i="8" l="1"/>
  <c r="O43" i="8"/>
  <c r="N43" i="8"/>
  <c r="N44" i="8" s="1"/>
  <c r="M43" i="8"/>
  <c r="L43" i="8"/>
  <c r="K43" i="8"/>
  <c r="J43" i="8"/>
  <c r="J44" i="8" s="1"/>
  <c r="I43" i="8"/>
  <c r="H43" i="8"/>
  <c r="H44" i="8" s="1"/>
  <c r="G43" i="8"/>
  <c r="G44" i="8" s="1"/>
  <c r="F43" i="8"/>
  <c r="F44" i="8" s="1"/>
  <c r="E43" i="8"/>
  <c r="E44" i="8" s="1"/>
  <c r="D43" i="8"/>
  <c r="D44" i="8" s="1"/>
  <c r="D47" i="8" s="1"/>
  <c r="E46" i="8" s="1"/>
  <c r="E47" i="8" s="1"/>
  <c r="F46" i="8" s="1"/>
  <c r="F47" i="8" s="1"/>
  <c r="G46" i="8" s="1"/>
  <c r="G47" i="8" s="1"/>
  <c r="H46" i="8" s="1"/>
  <c r="H47" i="8" s="1"/>
  <c r="I46" i="8" s="1"/>
  <c r="I47" i="8" s="1"/>
  <c r="J46" i="8" s="1"/>
  <c r="J47" i="8" s="1"/>
  <c r="K46" i="8" s="1"/>
  <c r="P42" i="8"/>
  <c r="P41" i="8"/>
  <c r="P40" i="8"/>
  <c r="P39" i="8"/>
  <c r="P38" i="8"/>
  <c r="P37" i="8"/>
  <c r="P36" i="8"/>
  <c r="P33" i="8"/>
  <c r="P32" i="8"/>
  <c r="N28" i="8"/>
  <c r="H28" i="8"/>
  <c r="O26" i="8"/>
  <c r="O28" i="8" s="1"/>
  <c r="O44" i="8" s="1"/>
  <c r="N26" i="8"/>
  <c r="M26" i="8"/>
  <c r="L26" i="8"/>
  <c r="K26" i="8"/>
  <c r="J26" i="8"/>
  <c r="J28" i="8" s="1"/>
  <c r="I26" i="8"/>
  <c r="I28" i="8" s="1"/>
  <c r="I44" i="8" s="1"/>
  <c r="H26" i="8"/>
  <c r="G26" i="8"/>
  <c r="F26" i="8"/>
  <c r="F28" i="8" s="1"/>
  <c r="E26" i="8"/>
  <c r="E28" i="8" s="1"/>
  <c r="D26" i="8"/>
  <c r="D28" i="8" s="1"/>
  <c r="P25" i="8"/>
  <c r="P24" i="8"/>
  <c r="P23" i="8"/>
  <c r="P22" i="8"/>
  <c r="P21" i="8"/>
  <c r="P20" i="8"/>
  <c r="P19" i="8"/>
  <c r="O16" i="8"/>
  <c r="N16" i="8"/>
  <c r="M16" i="8"/>
  <c r="M28" i="8" s="1"/>
  <c r="L16" i="8"/>
  <c r="L28" i="8" s="1"/>
  <c r="K16" i="8"/>
  <c r="K28" i="8" s="1"/>
  <c r="J16" i="8"/>
  <c r="I16" i="8"/>
  <c r="H16" i="8"/>
  <c r="G16" i="8"/>
  <c r="G28" i="8" s="1"/>
  <c r="F16" i="8"/>
  <c r="E16" i="8"/>
  <c r="D16" i="8"/>
  <c r="P16" i="8" s="1"/>
  <c r="P15" i="8"/>
  <c r="P14" i="8"/>
  <c r="P13" i="8"/>
  <c r="P12" i="8"/>
  <c r="P11" i="8"/>
  <c r="P10" i="8"/>
  <c r="P9" i="8"/>
  <c r="P8" i="8"/>
  <c r="P47" i="7"/>
  <c r="O44" i="7"/>
  <c r="O45" i="7" s="1"/>
  <c r="N44" i="7"/>
  <c r="M44" i="7"/>
  <c r="L44" i="7"/>
  <c r="K44" i="7"/>
  <c r="K45" i="7" s="1"/>
  <c r="J44" i="7"/>
  <c r="I44" i="7"/>
  <c r="I45" i="7" s="1"/>
  <c r="H44" i="7"/>
  <c r="H45" i="7" s="1"/>
  <c r="G44" i="7"/>
  <c r="G45" i="7" s="1"/>
  <c r="F44" i="7"/>
  <c r="F45" i="7" s="1"/>
  <c r="E44" i="7"/>
  <c r="E45" i="7" s="1"/>
  <c r="D44" i="7"/>
  <c r="P44" i="7" s="1"/>
  <c r="P43" i="7"/>
  <c r="P42" i="7"/>
  <c r="P41" i="7"/>
  <c r="P40" i="7"/>
  <c r="P39" i="7"/>
  <c r="P38" i="7"/>
  <c r="P37" i="7"/>
  <c r="P34" i="7"/>
  <c r="P33" i="7"/>
  <c r="O29" i="7"/>
  <c r="I29" i="7"/>
  <c r="O27" i="7"/>
  <c r="N27" i="7"/>
  <c r="M27" i="7"/>
  <c r="L27" i="7"/>
  <c r="K27" i="7"/>
  <c r="K29" i="7" s="1"/>
  <c r="J27" i="7"/>
  <c r="J29" i="7" s="1"/>
  <c r="J45" i="7" s="1"/>
  <c r="I27" i="7"/>
  <c r="H27" i="7"/>
  <c r="G27" i="7"/>
  <c r="F27" i="7"/>
  <c r="E27" i="7"/>
  <c r="E29" i="7" s="1"/>
  <c r="D27" i="7"/>
  <c r="P27" i="7" s="1"/>
  <c r="P26" i="7"/>
  <c r="P25" i="7"/>
  <c r="P24" i="7"/>
  <c r="P23" i="7"/>
  <c r="P22" i="7"/>
  <c r="P21" i="7"/>
  <c r="P20" i="7"/>
  <c r="O17" i="7"/>
  <c r="N17" i="7"/>
  <c r="N29" i="7" s="1"/>
  <c r="N45" i="7" s="1"/>
  <c r="M17" i="7"/>
  <c r="M29" i="7" s="1"/>
  <c r="L17" i="7"/>
  <c r="L29" i="7" s="1"/>
  <c r="K17" i="7"/>
  <c r="J17" i="7"/>
  <c r="I17" i="7"/>
  <c r="H17" i="7"/>
  <c r="H29" i="7" s="1"/>
  <c r="G17" i="7"/>
  <c r="G29" i="7" s="1"/>
  <c r="F17" i="7"/>
  <c r="F29" i="7" s="1"/>
  <c r="E17" i="7"/>
  <c r="D17" i="7"/>
  <c r="P17" i="7" s="1"/>
  <c r="P16" i="7"/>
  <c r="P15" i="7"/>
  <c r="P14" i="7"/>
  <c r="P13" i="7"/>
  <c r="P12" i="7"/>
  <c r="P11" i="7"/>
  <c r="P10" i="7"/>
  <c r="P9" i="7"/>
  <c r="P8" i="7"/>
  <c r="P38" i="6"/>
  <c r="O35" i="6"/>
  <c r="O36" i="6" s="1"/>
  <c r="N35" i="6"/>
  <c r="N36" i="6" s="1"/>
  <c r="M35" i="6"/>
  <c r="L35" i="6"/>
  <c r="K35" i="6"/>
  <c r="J35" i="6"/>
  <c r="I35" i="6"/>
  <c r="I36" i="6" s="1"/>
  <c r="H35" i="6"/>
  <c r="G35" i="6"/>
  <c r="F35" i="6"/>
  <c r="E35" i="6"/>
  <c r="E36" i="6" s="1"/>
  <c r="D35" i="6"/>
  <c r="P35" i="6" s="1"/>
  <c r="P34" i="6"/>
  <c r="P33" i="6"/>
  <c r="P32" i="6"/>
  <c r="P31" i="6"/>
  <c r="P30" i="6"/>
  <c r="P27" i="6"/>
  <c r="P26" i="6"/>
  <c r="P25" i="6"/>
  <c r="N22" i="6"/>
  <c r="I22" i="6"/>
  <c r="D22" i="6"/>
  <c r="D36" i="6" s="1"/>
  <c r="D39" i="6" s="1"/>
  <c r="E38" i="6" s="1"/>
  <c r="E39" i="6" s="1"/>
  <c r="F38" i="6" s="1"/>
  <c r="F39" i="6" s="1"/>
  <c r="G38" i="6" s="1"/>
  <c r="O20" i="6"/>
  <c r="N20" i="6"/>
  <c r="M20" i="6"/>
  <c r="L20" i="6"/>
  <c r="K20" i="6"/>
  <c r="J20" i="6"/>
  <c r="I20" i="6"/>
  <c r="H20" i="6"/>
  <c r="G20" i="6"/>
  <c r="G22" i="6" s="1"/>
  <c r="F20" i="6"/>
  <c r="F22" i="6" s="1"/>
  <c r="F36" i="6" s="1"/>
  <c r="E20" i="6"/>
  <c r="E22" i="6" s="1"/>
  <c r="D20" i="6"/>
  <c r="P20" i="6" s="1"/>
  <c r="P19" i="6"/>
  <c r="P18" i="6"/>
  <c r="P17" i="6"/>
  <c r="P16" i="6"/>
  <c r="O13" i="6"/>
  <c r="O22" i="6" s="1"/>
  <c r="N13" i="6"/>
  <c r="M13" i="6"/>
  <c r="M22" i="6" s="1"/>
  <c r="M36" i="6" s="1"/>
  <c r="L13" i="6"/>
  <c r="L22" i="6" s="1"/>
  <c r="K13" i="6"/>
  <c r="K22" i="6" s="1"/>
  <c r="K36" i="6" s="1"/>
  <c r="J13" i="6"/>
  <c r="J22" i="6" s="1"/>
  <c r="I13" i="6"/>
  <c r="H13" i="6"/>
  <c r="H22" i="6" s="1"/>
  <c r="G13" i="6"/>
  <c r="F13" i="6"/>
  <c r="E13" i="6"/>
  <c r="D13" i="6"/>
  <c r="P13" i="6" s="1"/>
  <c r="P12" i="6"/>
  <c r="P11" i="6"/>
  <c r="P10" i="6"/>
  <c r="P9" i="6"/>
  <c r="P8" i="6"/>
  <c r="P59" i="5"/>
  <c r="D57" i="5"/>
  <c r="D60" i="5" s="1"/>
  <c r="E59" i="5" s="1"/>
  <c r="E60" i="5" s="1"/>
  <c r="F59" i="5" s="1"/>
  <c r="O56" i="5"/>
  <c r="N56" i="5"/>
  <c r="N57" i="5" s="1"/>
  <c r="M56" i="5"/>
  <c r="L56" i="5"/>
  <c r="L57" i="5" s="1"/>
  <c r="K56" i="5"/>
  <c r="K57" i="5" s="1"/>
  <c r="J56" i="5"/>
  <c r="J57" i="5" s="1"/>
  <c r="I56" i="5"/>
  <c r="I57" i="5" s="1"/>
  <c r="H56" i="5"/>
  <c r="H57" i="5" s="1"/>
  <c r="G56" i="5"/>
  <c r="G57" i="5" s="1"/>
  <c r="F56" i="5"/>
  <c r="F57" i="5" s="1"/>
  <c r="E56" i="5"/>
  <c r="E57" i="5" s="1"/>
  <c r="D56" i="5"/>
  <c r="P56" i="5" s="1"/>
  <c r="P55" i="5"/>
  <c r="P54" i="5"/>
  <c r="P53" i="5"/>
  <c r="P52" i="5"/>
  <c r="P51" i="5"/>
  <c r="P49" i="5"/>
  <c r="P48" i="5"/>
  <c r="P47" i="5"/>
  <c r="P44" i="5"/>
  <c r="P43" i="5"/>
  <c r="P42" i="5"/>
  <c r="P41" i="5"/>
  <c r="P40" i="5"/>
  <c r="P39" i="5"/>
  <c r="P38" i="5"/>
  <c r="P37" i="5"/>
  <c r="P36" i="5"/>
  <c r="N32" i="5"/>
  <c r="M32" i="5"/>
  <c r="M57" i="5" s="1"/>
  <c r="L32" i="5"/>
  <c r="K32" i="5"/>
  <c r="J32" i="5"/>
  <c r="I32" i="5"/>
  <c r="H32" i="5"/>
  <c r="G32" i="5"/>
  <c r="F32" i="5"/>
  <c r="E32" i="5"/>
  <c r="D32" i="5"/>
  <c r="O30" i="5"/>
  <c r="P30" i="5" s="1"/>
  <c r="P29" i="5"/>
  <c r="P28" i="5"/>
  <c r="P27" i="5"/>
  <c r="P26" i="5"/>
  <c r="P25" i="5"/>
  <c r="P24" i="5"/>
  <c r="O23" i="5"/>
  <c r="P23" i="5" s="1"/>
  <c r="P20" i="5"/>
  <c r="O20" i="5"/>
  <c r="O32" i="5" s="1"/>
  <c r="M20" i="5"/>
  <c r="P19" i="5"/>
  <c r="P18" i="5"/>
  <c r="P17" i="5"/>
  <c r="P16" i="5"/>
  <c r="O16" i="5"/>
  <c r="P15" i="5"/>
  <c r="P14" i="5"/>
  <c r="P13" i="5"/>
  <c r="P12" i="5"/>
  <c r="P11" i="5"/>
  <c r="P10" i="5"/>
  <c r="P9" i="5"/>
  <c r="P8" i="5"/>
  <c r="K47" i="8" l="1"/>
  <c r="L46" i="8" s="1"/>
  <c r="L47" i="8" s="1"/>
  <c r="M46" i="8" s="1"/>
  <c r="M47" i="8" s="1"/>
  <c r="N46" i="8" s="1"/>
  <c r="N47" i="8" s="1"/>
  <c r="O46" i="8" s="1"/>
  <c r="O47" i="8" s="1"/>
  <c r="L44" i="8"/>
  <c r="K44" i="8"/>
  <c r="M44" i="8"/>
  <c r="P43" i="8"/>
  <c r="P26" i="8"/>
  <c r="P28" i="8" s="1"/>
  <c r="P29" i="7"/>
  <c r="P45" i="7" s="1"/>
  <c r="P48" i="7" s="1"/>
  <c r="L45" i="7"/>
  <c r="M45" i="7"/>
  <c r="D29" i="7"/>
  <c r="D45" i="7" s="1"/>
  <c r="D48" i="7" s="1"/>
  <c r="E47" i="7" s="1"/>
  <c r="E48" i="7" s="1"/>
  <c r="F47" i="7" s="1"/>
  <c r="F48" i="7" s="1"/>
  <c r="G47" i="7" s="1"/>
  <c r="G48" i="7" s="1"/>
  <c r="H47" i="7" s="1"/>
  <c r="H48" i="7" s="1"/>
  <c r="I47" i="7" s="1"/>
  <c r="I48" i="7" s="1"/>
  <c r="J47" i="7" s="1"/>
  <c r="J48" i="7" s="1"/>
  <c r="K47" i="7" s="1"/>
  <c r="K48" i="7" s="1"/>
  <c r="L47" i="7" s="1"/>
  <c r="L48" i="7" s="1"/>
  <c r="M47" i="7" s="1"/>
  <c r="M48" i="7" s="1"/>
  <c r="N47" i="7" s="1"/>
  <c r="N48" i="7" s="1"/>
  <c r="O47" i="7" s="1"/>
  <c r="O48" i="7" s="1"/>
  <c r="G36" i="6"/>
  <c r="J36" i="6"/>
  <c r="G39" i="6"/>
  <c r="H38" i="6" s="1"/>
  <c r="H39" i="6" s="1"/>
  <c r="I38" i="6" s="1"/>
  <c r="I39" i="6" s="1"/>
  <c r="J38" i="6" s="1"/>
  <c r="H36" i="6"/>
  <c r="P22" i="6"/>
  <c r="P36" i="6" s="1"/>
  <c r="P39" i="6" s="1"/>
  <c r="L36" i="6"/>
  <c r="O57" i="5"/>
  <c r="P32" i="5"/>
  <c r="P57" i="5"/>
  <c r="P60" i="5" s="1"/>
  <c r="F60" i="5"/>
  <c r="G59" i="5" s="1"/>
  <c r="G60" i="5" s="1"/>
  <c r="H59" i="5" s="1"/>
  <c r="H60" i="5" s="1"/>
  <c r="I59" i="5" s="1"/>
  <c r="I60" i="5" s="1"/>
  <c r="J59" i="5" s="1"/>
  <c r="J60" i="5" s="1"/>
  <c r="K59" i="5" s="1"/>
  <c r="K60" i="5" s="1"/>
  <c r="L59" i="5" s="1"/>
  <c r="L60" i="5" s="1"/>
  <c r="M59" i="5" s="1"/>
  <c r="M60" i="5" s="1"/>
  <c r="N59" i="5" s="1"/>
  <c r="N60" i="5" s="1"/>
  <c r="O59" i="5" s="1"/>
  <c r="P8" i="4"/>
  <c r="P9" i="4"/>
  <c r="P10" i="4"/>
  <c r="P11" i="4"/>
  <c r="P12" i="4"/>
  <c r="P13" i="4"/>
  <c r="P14" i="4"/>
  <c r="P15" i="4"/>
  <c r="D16" i="4"/>
  <c r="D28" i="4" s="1"/>
  <c r="D44" i="4" s="1"/>
  <c r="D47" i="4" s="1"/>
  <c r="E46" i="4" s="1"/>
  <c r="E47" i="4" s="1"/>
  <c r="F46" i="4" s="1"/>
  <c r="E16" i="4"/>
  <c r="E28" i="4" s="1"/>
  <c r="E44" i="4" s="1"/>
  <c r="F16" i="4"/>
  <c r="F28" i="4" s="1"/>
  <c r="F44" i="4" s="1"/>
  <c r="G16" i="4"/>
  <c r="G28" i="4" s="1"/>
  <c r="H16" i="4"/>
  <c r="I16" i="4"/>
  <c r="J16" i="4"/>
  <c r="K16" i="4"/>
  <c r="L16" i="4"/>
  <c r="M16" i="4"/>
  <c r="M28" i="4" s="1"/>
  <c r="N16" i="4"/>
  <c r="N28" i="4" s="1"/>
  <c r="O16" i="4"/>
  <c r="P19" i="4"/>
  <c r="P20" i="4"/>
  <c r="P21" i="4"/>
  <c r="P22" i="4"/>
  <c r="P23" i="4"/>
  <c r="P24" i="4"/>
  <c r="P25" i="4"/>
  <c r="D26" i="4"/>
  <c r="E26" i="4"/>
  <c r="P26" i="4" s="1"/>
  <c r="F26" i="4"/>
  <c r="G26" i="4"/>
  <c r="H26" i="4"/>
  <c r="I26" i="4"/>
  <c r="J26" i="4"/>
  <c r="K26" i="4"/>
  <c r="K28" i="4" s="1"/>
  <c r="K44" i="4" s="1"/>
  <c r="L26" i="4"/>
  <c r="L28" i="4" s="1"/>
  <c r="M26" i="4"/>
  <c r="N26" i="4"/>
  <c r="O26" i="4"/>
  <c r="H28" i="4"/>
  <c r="H44" i="4" s="1"/>
  <c r="I28" i="4"/>
  <c r="I44" i="4" s="1"/>
  <c r="J28" i="4"/>
  <c r="J44" i="4" s="1"/>
  <c r="O28" i="4"/>
  <c r="P32" i="4"/>
  <c r="P33" i="4"/>
  <c r="P36" i="4"/>
  <c r="P37" i="4"/>
  <c r="P38" i="4"/>
  <c r="P39" i="4"/>
  <c r="P40" i="4"/>
  <c r="P41" i="4"/>
  <c r="P42" i="4"/>
  <c r="D43" i="4"/>
  <c r="E43" i="4"/>
  <c r="P43" i="4" s="1"/>
  <c r="F43" i="4"/>
  <c r="G43" i="4"/>
  <c r="H43" i="4"/>
  <c r="I43" i="4"/>
  <c r="J43" i="4"/>
  <c r="K43" i="4"/>
  <c r="L43" i="4"/>
  <c r="L44" i="4" s="1"/>
  <c r="M43" i="4"/>
  <c r="M44" i="4" s="1"/>
  <c r="N43" i="4"/>
  <c r="N44" i="4" s="1"/>
  <c r="O43" i="4"/>
  <c r="O44" i="4"/>
  <c r="P46" i="4"/>
  <c r="P8" i="3"/>
  <c r="P9" i="3"/>
  <c r="P10" i="3"/>
  <c r="P11" i="3"/>
  <c r="P12" i="3"/>
  <c r="P13" i="3"/>
  <c r="P14" i="3"/>
  <c r="P15" i="3"/>
  <c r="P16" i="3"/>
  <c r="D17" i="3"/>
  <c r="E17" i="3"/>
  <c r="F17" i="3"/>
  <c r="P17" i="3" s="1"/>
  <c r="P29" i="3" s="1"/>
  <c r="G17" i="3"/>
  <c r="G29" i="3" s="1"/>
  <c r="G45" i="3" s="1"/>
  <c r="H17" i="3"/>
  <c r="H29" i="3" s="1"/>
  <c r="I17" i="3"/>
  <c r="I29" i="3" s="1"/>
  <c r="I45" i="3" s="1"/>
  <c r="J17" i="3"/>
  <c r="J29" i="3" s="1"/>
  <c r="J45" i="3" s="1"/>
  <c r="K17" i="3"/>
  <c r="L17" i="3"/>
  <c r="M17" i="3"/>
  <c r="N17" i="3"/>
  <c r="N29" i="3" s="1"/>
  <c r="N45" i="3" s="1"/>
  <c r="O17" i="3"/>
  <c r="O29" i="3" s="1"/>
  <c r="P20" i="3"/>
  <c r="P21" i="3"/>
  <c r="P22" i="3"/>
  <c r="P23" i="3"/>
  <c r="P24" i="3"/>
  <c r="P25" i="3"/>
  <c r="P26" i="3"/>
  <c r="D27" i="3"/>
  <c r="E27" i="3"/>
  <c r="P27" i="3" s="1"/>
  <c r="F27" i="3"/>
  <c r="G27" i="3"/>
  <c r="H27" i="3"/>
  <c r="I27" i="3"/>
  <c r="J27" i="3"/>
  <c r="K27" i="3"/>
  <c r="L27" i="3"/>
  <c r="M27" i="3"/>
  <c r="N27" i="3"/>
  <c r="O27" i="3"/>
  <c r="D29" i="3"/>
  <c r="D45" i="3" s="1"/>
  <c r="D48" i="3" s="1"/>
  <c r="E47" i="3" s="1"/>
  <c r="E29" i="3"/>
  <c r="E45" i="3" s="1"/>
  <c r="F29" i="3"/>
  <c r="F45" i="3" s="1"/>
  <c r="K29" i="3"/>
  <c r="K45" i="3" s="1"/>
  <c r="L29" i="3"/>
  <c r="L45" i="3" s="1"/>
  <c r="M29" i="3"/>
  <c r="M45" i="3" s="1"/>
  <c r="P33" i="3"/>
  <c r="P34" i="3"/>
  <c r="P37" i="3"/>
  <c r="P38" i="3"/>
  <c r="P39" i="3"/>
  <c r="P40" i="3"/>
  <c r="P41" i="3"/>
  <c r="P42" i="3"/>
  <c r="P43" i="3"/>
  <c r="D44" i="3"/>
  <c r="E44" i="3"/>
  <c r="P44" i="3" s="1"/>
  <c r="F44" i="3"/>
  <c r="G44" i="3"/>
  <c r="H44" i="3"/>
  <c r="I44" i="3"/>
  <c r="J44" i="3"/>
  <c r="K44" i="3"/>
  <c r="L44" i="3"/>
  <c r="M44" i="3"/>
  <c r="N44" i="3"/>
  <c r="O44" i="3"/>
  <c r="O45" i="3" s="1"/>
  <c r="P47" i="3"/>
  <c r="P8" i="2"/>
  <c r="P9" i="2"/>
  <c r="P10" i="2"/>
  <c r="P11" i="2"/>
  <c r="P12" i="2"/>
  <c r="D13" i="2"/>
  <c r="E13" i="2"/>
  <c r="P13" i="2" s="1"/>
  <c r="F13" i="2"/>
  <c r="G13" i="2"/>
  <c r="H13" i="2"/>
  <c r="H22" i="2" s="1"/>
  <c r="H36" i="2" s="1"/>
  <c r="I13" i="2"/>
  <c r="I22" i="2" s="1"/>
  <c r="I36" i="2" s="1"/>
  <c r="J13" i="2"/>
  <c r="J22" i="2" s="1"/>
  <c r="J36" i="2" s="1"/>
  <c r="K13" i="2"/>
  <c r="K22" i="2" s="1"/>
  <c r="L13" i="2"/>
  <c r="L22" i="2" s="1"/>
  <c r="L36" i="2" s="1"/>
  <c r="M13" i="2"/>
  <c r="M22" i="2" s="1"/>
  <c r="M36" i="2" s="1"/>
  <c r="N13" i="2"/>
  <c r="O13" i="2"/>
  <c r="P16" i="2"/>
  <c r="P17" i="2"/>
  <c r="P18" i="2"/>
  <c r="P19" i="2"/>
  <c r="D20" i="2"/>
  <c r="E20" i="2"/>
  <c r="P20" i="2" s="1"/>
  <c r="F20" i="2"/>
  <c r="G20" i="2"/>
  <c r="H20" i="2"/>
  <c r="I20" i="2"/>
  <c r="J20" i="2"/>
  <c r="K20" i="2"/>
  <c r="L20" i="2"/>
  <c r="M20" i="2"/>
  <c r="N20" i="2"/>
  <c r="N22" i="2" s="1"/>
  <c r="N36" i="2" s="1"/>
  <c r="O20" i="2"/>
  <c r="D22" i="2"/>
  <c r="D36" i="2" s="1"/>
  <c r="D39" i="2" s="1"/>
  <c r="E38" i="2" s="1"/>
  <c r="E22" i="2"/>
  <c r="F22" i="2"/>
  <c r="F36" i="2" s="1"/>
  <c r="G22" i="2"/>
  <c r="G36" i="2" s="1"/>
  <c r="O22" i="2"/>
  <c r="O36" i="2" s="1"/>
  <c r="P26" i="2"/>
  <c r="P27" i="2"/>
  <c r="P30" i="2"/>
  <c r="P31" i="2"/>
  <c r="P32" i="2"/>
  <c r="P33" i="2"/>
  <c r="P34" i="2"/>
  <c r="D35" i="2"/>
  <c r="E35" i="2"/>
  <c r="P35" i="2" s="1"/>
  <c r="F35" i="2"/>
  <c r="G35" i="2"/>
  <c r="H35" i="2"/>
  <c r="I35" i="2"/>
  <c r="J35" i="2"/>
  <c r="K35" i="2"/>
  <c r="L35" i="2"/>
  <c r="M35" i="2"/>
  <c r="N35" i="2"/>
  <c r="O35" i="2"/>
  <c r="P38" i="2"/>
  <c r="P59" i="1"/>
  <c r="O56" i="1"/>
  <c r="N56" i="1"/>
  <c r="M56" i="1"/>
  <c r="L56" i="1"/>
  <c r="K56" i="1"/>
  <c r="J56" i="1"/>
  <c r="I56" i="1"/>
  <c r="I57" i="1" s="1"/>
  <c r="H56" i="1"/>
  <c r="G56" i="1"/>
  <c r="F56" i="1"/>
  <c r="E56" i="1"/>
  <c r="E57" i="1" s="1"/>
  <c r="D56" i="1"/>
  <c r="P55" i="1"/>
  <c r="P54" i="1"/>
  <c r="P53" i="1"/>
  <c r="P52" i="1"/>
  <c r="P51" i="1"/>
  <c r="P49" i="1"/>
  <c r="P48" i="1"/>
  <c r="P47" i="1"/>
  <c r="P44" i="1"/>
  <c r="P43" i="1"/>
  <c r="P42" i="1"/>
  <c r="P41" i="1"/>
  <c r="P40" i="1"/>
  <c r="P39" i="1"/>
  <c r="P38" i="1"/>
  <c r="P37" i="1"/>
  <c r="P36" i="1"/>
  <c r="E32" i="1"/>
  <c r="O30" i="1"/>
  <c r="N30" i="1"/>
  <c r="M30" i="1"/>
  <c r="L30" i="1"/>
  <c r="K30" i="1"/>
  <c r="J30" i="1"/>
  <c r="J32" i="1" s="1"/>
  <c r="J57" i="1" s="1"/>
  <c r="I30" i="1"/>
  <c r="I32" i="1" s="1"/>
  <c r="H30" i="1"/>
  <c r="H32" i="1" s="1"/>
  <c r="G30" i="1"/>
  <c r="G32" i="1" s="1"/>
  <c r="G57" i="1" s="1"/>
  <c r="F30" i="1"/>
  <c r="F32" i="1" s="1"/>
  <c r="E30" i="1"/>
  <c r="D30" i="1"/>
  <c r="P30" i="1" s="1"/>
  <c r="P29" i="1"/>
  <c r="P28" i="1"/>
  <c r="P27" i="1"/>
  <c r="P26" i="1"/>
  <c r="P25" i="1"/>
  <c r="P24" i="1"/>
  <c r="P23" i="1"/>
  <c r="O20" i="1"/>
  <c r="O32" i="1" s="1"/>
  <c r="N20" i="1"/>
  <c r="N32" i="1" s="1"/>
  <c r="M20" i="1"/>
  <c r="M32" i="1" s="1"/>
  <c r="L20" i="1"/>
  <c r="L32" i="1" s="1"/>
  <c r="K20" i="1"/>
  <c r="K32" i="1" s="1"/>
  <c r="J20" i="1"/>
  <c r="I20" i="1"/>
  <c r="H20" i="1"/>
  <c r="G20" i="1"/>
  <c r="F20" i="1"/>
  <c r="E20" i="1"/>
  <c r="D20" i="1"/>
  <c r="D32" i="1" s="1"/>
  <c r="P19" i="1"/>
  <c r="P18" i="1"/>
  <c r="P17" i="1"/>
  <c r="P16" i="1"/>
  <c r="P15" i="1"/>
  <c r="P14" i="1"/>
  <c r="P13" i="1"/>
  <c r="P12" i="1"/>
  <c r="P11" i="1"/>
  <c r="P10" i="1"/>
  <c r="P9" i="1"/>
  <c r="P8" i="1"/>
  <c r="P44" i="8" l="1"/>
  <c r="P47" i="8" s="1"/>
  <c r="J39" i="6"/>
  <c r="K38" i="6" s="1"/>
  <c r="K39" i="6" s="1"/>
  <c r="L38" i="6" s="1"/>
  <c r="L39" i="6" s="1"/>
  <c r="M38" i="6" s="1"/>
  <c r="M39" i="6" s="1"/>
  <c r="N38" i="6" s="1"/>
  <c r="N39" i="6" s="1"/>
  <c r="O38" i="6" s="1"/>
  <c r="O39" i="6" s="1"/>
  <c r="O60" i="5"/>
  <c r="G44" i="4"/>
  <c r="F47" i="4"/>
  <c r="G46" i="4" s="1"/>
  <c r="G47" i="4" s="1"/>
  <c r="H46" i="4" s="1"/>
  <c r="H47" i="4" s="1"/>
  <c r="I46" i="4" s="1"/>
  <c r="I47" i="4" s="1"/>
  <c r="J46" i="4" s="1"/>
  <c r="J47" i="4" s="1"/>
  <c r="K46" i="4" s="1"/>
  <c r="K47" i="4" s="1"/>
  <c r="L46" i="4" s="1"/>
  <c r="L47" i="4" s="1"/>
  <c r="M46" i="4" s="1"/>
  <c r="M47" i="4" s="1"/>
  <c r="N46" i="4" s="1"/>
  <c r="N47" i="4" s="1"/>
  <c r="O46" i="4" s="1"/>
  <c r="O47" i="4" s="1"/>
  <c r="P16" i="4"/>
  <c r="P28" i="4" s="1"/>
  <c r="P44" i="4" s="1"/>
  <c r="P47" i="4" s="1"/>
  <c r="H45" i="3"/>
  <c r="P45" i="3"/>
  <c r="P48" i="3" s="1"/>
  <c r="E48" i="3"/>
  <c r="F47" i="3" s="1"/>
  <c r="F48" i="3" s="1"/>
  <c r="G47" i="3" s="1"/>
  <c r="G48" i="3" s="1"/>
  <c r="H47" i="3" s="1"/>
  <c r="E39" i="2"/>
  <c r="F38" i="2" s="1"/>
  <c r="F39" i="2" s="1"/>
  <c r="G38" i="2" s="1"/>
  <c r="G39" i="2" s="1"/>
  <c r="H38" i="2" s="1"/>
  <c r="H39" i="2" s="1"/>
  <c r="I38" i="2" s="1"/>
  <c r="I39" i="2" s="1"/>
  <c r="J38" i="2" s="1"/>
  <c r="J39" i="2" s="1"/>
  <c r="K38" i="2" s="1"/>
  <c r="K39" i="2" s="1"/>
  <c r="L38" i="2" s="1"/>
  <c r="L39" i="2" s="1"/>
  <c r="M38" i="2" s="1"/>
  <c r="M39" i="2" s="1"/>
  <c r="N38" i="2" s="1"/>
  <c r="N39" i="2" s="1"/>
  <c r="O38" i="2" s="1"/>
  <c r="O39" i="2" s="1"/>
  <c r="P22" i="2"/>
  <c r="P36" i="2" s="1"/>
  <c r="P39" i="2" s="1"/>
  <c r="K36" i="2"/>
  <c r="E36" i="2"/>
  <c r="L57" i="1"/>
  <c r="M57" i="1"/>
  <c r="O57" i="1"/>
  <c r="K57" i="1"/>
  <c r="N57" i="1"/>
  <c r="D57" i="1"/>
  <c r="D60" i="1" s="1"/>
  <c r="E59" i="1" s="1"/>
  <c r="E60" i="1" s="1"/>
  <c r="F59" i="1" s="1"/>
  <c r="F60" i="1" s="1"/>
  <c r="G59" i="1" s="1"/>
  <c r="G60" i="1" s="1"/>
  <c r="H59" i="1" s="1"/>
  <c r="H60" i="1" s="1"/>
  <c r="I59" i="1" s="1"/>
  <c r="I60" i="1" s="1"/>
  <c r="J59" i="1" s="1"/>
  <c r="J60" i="1" s="1"/>
  <c r="K59" i="1" s="1"/>
  <c r="F57" i="1"/>
  <c r="H57" i="1"/>
  <c r="P56" i="1"/>
  <c r="P20" i="1"/>
  <c r="P32" i="1" s="1"/>
  <c r="H48" i="3" l="1"/>
  <c r="I47" i="3" s="1"/>
  <c r="I48" i="3" s="1"/>
  <c r="J47" i="3" s="1"/>
  <c r="J48" i="3" s="1"/>
  <c r="K47" i="3" s="1"/>
  <c r="K48" i="3" s="1"/>
  <c r="L47" i="3" s="1"/>
  <c r="L48" i="3" s="1"/>
  <c r="M47" i="3" s="1"/>
  <c r="M48" i="3" s="1"/>
  <c r="N47" i="3" s="1"/>
  <c r="N48" i="3" s="1"/>
  <c r="O47" i="3" s="1"/>
  <c r="O48" i="3" s="1"/>
  <c r="K60" i="1"/>
  <c r="L59" i="1" s="1"/>
  <c r="L60" i="1" s="1"/>
  <c r="M59" i="1" s="1"/>
  <c r="M60" i="1" s="1"/>
  <c r="N59" i="1" s="1"/>
  <c r="N60" i="1" s="1"/>
  <c r="O59" i="1" s="1"/>
  <c r="O60" i="1" s="1"/>
  <c r="P57" i="1"/>
  <c r="P60" i="1" s="1"/>
</calcChain>
</file>

<file path=xl/sharedStrings.xml><?xml version="1.0" encoding="utf-8"?>
<sst xmlns="http://schemas.openxmlformats.org/spreadsheetml/2006/main" count="436" uniqueCount="76">
  <si>
    <t>CITY OF LOCKPORT, NEW YORK</t>
  </si>
  <si>
    <t>Full Statement of Cash Flow</t>
  </si>
  <si>
    <t>General Fund (A)</t>
  </si>
  <si>
    <t>For the 2023 Fiscal Year</t>
  </si>
  <si>
    <t>Cash Flows from Operating Activities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</si>
  <si>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</si>
  <si>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</si>
  <si>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</si>
  <si>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</si>
  <si>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</si>
  <si>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</si>
  <si>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</si>
  <si>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</si>
  <si>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</si>
  <si>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</si>
  <si>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</si>
  <si>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</si>
  <si>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</si>
  <si>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Fund Revenues</t>
  </si>
  <si>
    <t>Real Property Taxes and Tax Items</t>
  </si>
  <si>
    <t>Nonproperty Tax Items</t>
  </si>
  <si>
    <t>Intergovernmental Charges</t>
  </si>
  <si>
    <t>Departmental Income</t>
  </si>
  <si>
    <t>Use of Money and Property</t>
  </si>
  <si>
    <t>Licenses and Permits</t>
  </si>
  <si>
    <t>Fines and Forfeitures</t>
  </si>
  <si>
    <t>Sale of Property and Compensation for Loss</t>
  </si>
  <si>
    <t>Miscellaneous</t>
  </si>
  <si>
    <t>State Aid</t>
  </si>
  <si>
    <t>Federal Aid</t>
  </si>
  <si>
    <t>Interfund Transfers</t>
  </si>
  <si>
    <t>Total Revenues</t>
  </si>
  <si>
    <t>Fund Expenditures</t>
  </si>
  <si>
    <t>Personal Services</t>
  </si>
  <si>
    <t>Equipment and Capital Outlay</t>
  </si>
  <si>
    <t>Contractual</t>
  </si>
  <si>
    <t>Debt Principal</t>
  </si>
  <si>
    <t>Debt Interest</t>
  </si>
  <si>
    <t>Employee Benefits</t>
  </si>
  <si>
    <t>Total Expenditures</t>
  </si>
  <si>
    <t>Net Surplus (Loss)</t>
  </si>
  <si>
    <t>(Increase) Decrease in:</t>
  </si>
  <si>
    <t>Current City Taxes Receivable</t>
  </si>
  <si>
    <t>County Taxes Receivable</t>
  </si>
  <si>
    <t>School Taxes Receivable</t>
  </si>
  <si>
    <t>Tax Certificates Receivable</t>
  </si>
  <si>
    <t>Property Aquired for Taxes</t>
  </si>
  <si>
    <t>Allowance for Uncollectable Taxes</t>
  </si>
  <si>
    <t>Accounts Receivable</t>
  </si>
  <si>
    <t>Due From Other Funds / Sources</t>
  </si>
  <si>
    <t>Prepaid Expenses</t>
  </si>
  <si>
    <t>Misc. Assets</t>
  </si>
  <si>
    <t>Increase (Decrease) in:</t>
  </si>
  <si>
    <t>Accounts Payable</t>
  </si>
  <si>
    <t>Accrued Liabilities</t>
  </si>
  <si>
    <t>Due to School District</t>
  </si>
  <si>
    <t>Due to County</t>
  </si>
  <si>
    <t>Due to Other Funds / Sources</t>
  </si>
  <si>
    <t>Other Liabilities</t>
  </si>
  <si>
    <t>Deferred Tax Revenues</t>
  </si>
  <si>
    <t>Payroll and Trust Liabilities</t>
  </si>
  <si>
    <t>Total Adjustments</t>
  </si>
  <si>
    <t>Net Cash Provided (Used) by Operating Activites</t>
  </si>
  <si>
    <t>Cash at Beginning of Period</t>
  </si>
  <si>
    <t>Cash at the End of the Period</t>
  </si>
  <si>
    <t>Deferred Revenue</t>
  </si>
  <si>
    <t>Due From Other Sources</t>
  </si>
  <si>
    <t>Prepaid Expenses and Deposits</t>
  </si>
  <si>
    <t>Assessments Receivable</t>
  </si>
  <si>
    <t>Refuse and Recycling Fund (CL)</t>
  </si>
  <si>
    <t>Water Rents Receivable</t>
  </si>
  <si>
    <t>Proceeds of Long Term Obligations</t>
  </si>
  <si>
    <t>Water Fund (FX)</t>
  </si>
  <si>
    <t>Sewer Rents Receivable</t>
  </si>
  <si>
    <t>Sewer Fund (G)</t>
  </si>
  <si>
    <t>For the 2022 Fiscal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</si>
</sst>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/>
    </xf>
    <xf numFmtId="164" fontId="4" fillId="0" borderId="0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64" fontId="3" fillId="0" borderId="0" xfId="1" applyNumberFormat="1" applyFont="1" applyBorder="1" applyAlignment="1">
      <alignment horizontal="center" vertical="center"/>
    </xf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164" fontId="4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164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wrapText="1" indent="2"/>
    </xf>
    <xf numFmtId="164" fontId="4" fillId="0" borderId="0" xfId="1" applyNumberFormat="1" applyFont="1" applyFill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 indent="4"/>
    </xf>
    <xf numFmtId="0" fontId="4" fillId="0" borderId="0" xfId="0" applyFont="1" applyAlignment="1">
      <alignment horizontal="left" wrapText="1" indent="2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wrapText="1" indent="4"/>
    </xf>
    <xf numFmtId="0" fontId="4" fillId="0" borderId="0" xfId="0" quotePrefix="1" applyFont="1" applyAlignment="1">
      <alignment horizontal="left" wrapText="1"/>
    </xf>
    <xf numFmtId="0" fontId="4" fillId="0" borderId="0" xfId="0" quotePrefix="1" applyFont="1" applyAlignment="1">
      <alignment horizontal="left" wrapText="1" indent="2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showGridLines="0" tabSelected="1" zoomScaleNormal="100" workbookViewId="0">
      <selection activeCell="J42" sqref="J42"/>
    </sheetView>
  </sheetViews>
  <sheetFormatPr defaultRowHeight="15" x14ac:dyDescent="0.25"/>
  <cols>
    <col min="1" max="1" width="20.5703125" customWidth="1"/>
    <col min="3" max="3" width="2.140625" customWidth="1"/>
    <col min="4" max="4" width="13.42578125" style="1" bestFit="1" customWidth="1"/>
    <col min="5" max="8" width="12" style="1" bestFit="1" customWidth="1"/>
    <col min="9" max="9" width="12.28515625" style="1" bestFit="1" customWidth="1"/>
    <col min="10" max="11" width="12" style="1" bestFit="1" customWidth="1"/>
    <col min="12" max="13" width="12.140625" style="1" bestFit="1" customWidth="1"/>
    <col min="14" max="14" width="12" style="1" bestFit="1" customWidth="1"/>
    <col min="15" max="16" width="12.42578125" style="1" bestFit="1" customWidth="1"/>
  </cols>
  <sheetData>
    <row r="1" spans="1:16" ht="1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15" customHeight="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15" customHeight="1" x14ac:dyDescent="0.25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ht="15" customHeight="1" x14ac:dyDescent="0.25">
      <c r="A4" s="34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6" ht="7.5" customHeight="1" x14ac:dyDescent="0.25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35" t="s">
        <v>4</v>
      </c>
      <c r="B6" s="35"/>
      <c r="C6" s="35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4" t="s">
        <v>17</v>
      </c>
    </row>
    <row r="7" spans="1:16" x14ac:dyDescent="0.25">
      <c r="A7" s="31" t="s">
        <v>18</v>
      </c>
      <c r="B7" s="26"/>
      <c r="C7" s="2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5">
      <c r="A8" s="6" t="s">
        <v>19</v>
      </c>
      <c r="B8" s="7"/>
      <c r="C8" s="7"/>
      <c r="D8" s="8">
        <v>13443515.6</v>
      </c>
      <c r="E8" s="8">
        <v>148409.07</v>
      </c>
      <c r="F8" s="8">
        <v>33637.269999999997</v>
      </c>
      <c r="G8" s="8">
        <v>50308.58</v>
      </c>
      <c r="H8" s="8">
        <v>139614.17000000001</v>
      </c>
      <c r="I8" s="8">
        <v>22189.81</v>
      </c>
      <c r="J8" s="8">
        <v>39044.58</v>
      </c>
      <c r="K8" s="8">
        <v>4226.16</v>
      </c>
      <c r="L8" s="8">
        <v>9844.4699999999993</v>
      </c>
      <c r="M8" s="8">
        <v>4060.99</v>
      </c>
      <c r="N8" s="8"/>
      <c r="O8" s="8"/>
      <c r="P8" s="8">
        <f>SUM(D8:O8)</f>
        <v>13894850.700000001</v>
      </c>
    </row>
    <row r="9" spans="1:16" x14ac:dyDescent="0.25">
      <c r="A9" s="6" t="s">
        <v>20</v>
      </c>
      <c r="B9" s="7"/>
      <c r="C9" s="7"/>
      <c r="D9" s="8">
        <v>-4912.8999999999996</v>
      </c>
      <c r="E9" s="8">
        <v>691233.91</v>
      </c>
      <c r="F9" s="8">
        <v>673923.53</v>
      </c>
      <c r="G9" s="8">
        <v>784058.45</v>
      </c>
      <c r="H9" s="8">
        <v>600905.43999999994</v>
      </c>
      <c r="I9" s="8">
        <v>786292.16</v>
      </c>
      <c r="J9" s="8">
        <v>699131.82</v>
      </c>
      <c r="K9" s="8">
        <v>666914.88</v>
      </c>
      <c r="L9" s="8">
        <v>652743.38</v>
      </c>
      <c r="M9" s="8">
        <v>845106.83</v>
      </c>
      <c r="N9" s="8"/>
      <c r="O9" s="8"/>
      <c r="P9" s="8">
        <f t="shared" ref="P9:P19" si="0">SUM(D9:O9)</f>
        <v>6395397.5</v>
      </c>
    </row>
    <row r="10" spans="1:16" x14ac:dyDescent="0.25">
      <c r="A10" s="6" t="s">
        <v>21</v>
      </c>
      <c r="B10" s="7"/>
      <c r="C10" s="7"/>
      <c r="D10" s="8">
        <v>0</v>
      </c>
      <c r="E10" s="8">
        <v>0</v>
      </c>
      <c r="F10" s="8">
        <v>36945.75</v>
      </c>
      <c r="G10" s="8">
        <v>1972.35</v>
      </c>
      <c r="H10" s="8">
        <v>300</v>
      </c>
      <c r="I10" s="8">
        <v>150</v>
      </c>
      <c r="J10" s="8">
        <v>150</v>
      </c>
      <c r="K10" s="8">
        <v>2273.9499999999998</v>
      </c>
      <c r="L10" s="8">
        <v>0</v>
      </c>
      <c r="M10" s="8">
        <v>643.79999999999995</v>
      </c>
      <c r="N10" s="8"/>
      <c r="O10" s="8"/>
      <c r="P10" s="8">
        <f t="shared" si="0"/>
        <v>42435.85</v>
      </c>
    </row>
    <row r="11" spans="1:16" x14ac:dyDescent="0.25">
      <c r="A11" s="6" t="s">
        <v>22</v>
      </c>
      <c r="B11" s="7"/>
      <c r="C11" s="7"/>
      <c r="D11" s="8">
        <v>24015.95</v>
      </c>
      <c r="E11" s="8">
        <v>6474.93</v>
      </c>
      <c r="F11" s="8">
        <v>8362.65</v>
      </c>
      <c r="G11" s="8">
        <v>16389.21</v>
      </c>
      <c r="H11" s="8">
        <v>52945.68</v>
      </c>
      <c r="I11" s="8">
        <v>42492.23</v>
      </c>
      <c r="J11" s="8">
        <v>120560.27</v>
      </c>
      <c r="K11" s="8">
        <v>119483.41</v>
      </c>
      <c r="L11" s="8">
        <v>131458.12</v>
      </c>
      <c r="M11" s="8">
        <v>108458.05</v>
      </c>
      <c r="N11" s="8"/>
      <c r="O11" s="8"/>
      <c r="P11" s="8">
        <f t="shared" si="0"/>
        <v>630640.5</v>
      </c>
    </row>
    <row r="12" spans="1:16" x14ac:dyDescent="0.25">
      <c r="A12" s="6" t="s">
        <v>23</v>
      </c>
      <c r="B12" s="7"/>
      <c r="C12" s="7"/>
      <c r="D12" s="8">
        <v>39853.79</v>
      </c>
      <c r="E12" s="8">
        <v>71929.77</v>
      </c>
      <c r="F12" s="8">
        <v>81388.7</v>
      </c>
      <c r="G12" s="8">
        <v>77212.89</v>
      </c>
      <c r="H12" s="8">
        <v>79042.850000000006</v>
      </c>
      <c r="I12" s="8">
        <v>72338.460000000006</v>
      </c>
      <c r="J12" s="8">
        <v>75039.17</v>
      </c>
      <c r="K12" s="8">
        <v>74655.09</v>
      </c>
      <c r="L12" s="8">
        <v>65850.7</v>
      </c>
      <c r="M12" s="8">
        <v>62505.29</v>
      </c>
      <c r="N12" s="8"/>
      <c r="O12" s="8"/>
      <c r="P12" s="8">
        <f t="shared" si="0"/>
        <v>699816.71</v>
      </c>
    </row>
    <row r="13" spans="1:16" x14ac:dyDescent="0.25">
      <c r="A13" s="6" t="s">
        <v>24</v>
      </c>
      <c r="B13" s="7"/>
      <c r="C13" s="7"/>
      <c r="D13" s="8">
        <v>38657</v>
      </c>
      <c r="E13" s="8">
        <v>16686</v>
      </c>
      <c r="F13" s="8">
        <v>51529</v>
      </c>
      <c r="G13" s="8">
        <v>11997.7</v>
      </c>
      <c r="H13" s="8">
        <v>17890.75</v>
      </c>
      <c r="I13" s="8">
        <v>13700.65</v>
      </c>
      <c r="J13" s="8">
        <v>26392.6</v>
      </c>
      <c r="K13" s="8">
        <v>14444.5</v>
      </c>
      <c r="L13" s="8">
        <v>14379</v>
      </c>
      <c r="M13" s="8">
        <v>14037</v>
      </c>
      <c r="N13" s="8"/>
      <c r="O13" s="8"/>
      <c r="P13" s="8">
        <f t="shared" si="0"/>
        <v>219714.2</v>
      </c>
    </row>
    <row r="14" spans="1:16" x14ac:dyDescent="0.25">
      <c r="A14" s="6" t="s">
        <v>25</v>
      </c>
      <c r="B14" s="7"/>
      <c r="C14" s="7"/>
      <c r="D14" s="8">
        <v>0</v>
      </c>
      <c r="E14" s="8">
        <v>14811.94</v>
      </c>
      <c r="F14" s="8">
        <v>9910</v>
      </c>
      <c r="G14" s="8">
        <v>10478.969999999999</v>
      </c>
      <c r="H14" s="8">
        <v>6658</v>
      </c>
      <c r="I14" s="8">
        <v>6298</v>
      </c>
      <c r="J14" s="8">
        <v>6125</v>
      </c>
      <c r="K14" s="8">
        <v>4075</v>
      </c>
      <c r="L14" s="8">
        <v>9135.9699999999993</v>
      </c>
      <c r="M14" s="8">
        <v>7676</v>
      </c>
      <c r="N14" s="8"/>
      <c r="O14" s="8"/>
      <c r="P14" s="8">
        <f t="shared" si="0"/>
        <v>75168.88</v>
      </c>
    </row>
    <row r="15" spans="1:16" x14ac:dyDescent="0.25">
      <c r="A15" s="6" t="s">
        <v>26</v>
      </c>
      <c r="B15" s="7"/>
      <c r="C15" s="7"/>
      <c r="D15" s="8">
        <v>32086.92</v>
      </c>
      <c r="E15" s="8">
        <v>528.21</v>
      </c>
      <c r="F15" s="8">
        <v>764.1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162.5</v>
      </c>
      <c r="N15" s="8"/>
      <c r="O15" s="8"/>
      <c r="P15" s="8">
        <f t="shared" si="0"/>
        <v>33541.729999999996</v>
      </c>
    </row>
    <row r="16" spans="1:16" x14ac:dyDescent="0.25">
      <c r="A16" s="6" t="s">
        <v>27</v>
      </c>
      <c r="B16" s="7"/>
      <c r="C16" s="7"/>
      <c r="D16" s="8">
        <v>-33796.660000000003</v>
      </c>
      <c r="E16" s="8">
        <v>2842.83</v>
      </c>
      <c r="F16" s="8">
        <v>3148.7</v>
      </c>
      <c r="G16" s="8">
        <v>1138.8900000000001</v>
      </c>
      <c r="H16" s="8">
        <v>11687.76</v>
      </c>
      <c r="I16" s="8">
        <v>192.4</v>
      </c>
      <c r="J16" s="8">
        <v>665.96</v>
      </c>
      <c r="K16" s="8">
        <v>98.58</v>
      </c>
      <c r="L16" s="8">
        <v>11229</v>
      </c>
      <c r="M16" s="8">
        <v>1424.9</v>
      </c>
      <c r="N16" s="8"/>
      <c r="O16" s="8"/>
      <c r="P16" s="8">
        <f t="shared" si="0"/>
        <v>-1367.6400000000026</v>
      </c>
    </row>
    <row r="17" spans="1:16" x14ac:dyDescent="0.25">
      <c r="A17" s="6" t="s">
        <v>28</v>
      </c>
      <c r="B17" s="7"/>
      <c r="C17" s="7"/>
      <c r="D17" s="8">
        <v>0</v>
      </c>
      <c r="E17" s="8">
        <v>37489</v>
      </c>
      <c r="F17" s="8">
        <v>1094.25</v>
      </c>
      <c r="G17" s="8">
        <v>0</v>
      </c>
      <c r="H17" s="8">
        <v>8455</v>
      </c>
      <c r="I17" s="8">
        <v>167537.88</v>
      </c>
      <c r="J17" s="8">
        <v>27440.53</v>
      </c>
      <c r="K17" s="8">
        <v>0</v>
      </c>
      <c r="L17" s="8">
        <v>280107</v>
      </c>
      <c r="M17" s="8">
        <v>0</v>
      </c>
      <c r="N17" s="8"/>
      <c r="O17" s="8"/>
      <c r="P17" s="8">
        <f t="shared" si="0"/>
        <v>522123.66000000003</v>
      </c>
    </row>
    <row r="18" spans="1:16" x14ac:dyDescent="0.25">
      <c r="A18" s="6" t="s">
        <v>29</v>
      </c>
      <c r="B18" s="7"/>
      <c r="C18" s="7"/>
      <c r="D18" s="8">
        <v>606.6</v>
      </c>
      <c r="E18" s="8">
        <v>989.92</v>
      </c>
      <c r="F18" s="8">
        <v>2554.1799999999998</v>
      </c>
      <c r="G18" s="8">
        <v>5448.83</v>
      </c>
      <c r="H18" s="8">
        <v>2784.15</v>
      </c>
      <c r="I18" s="8">
        <v>1361.14</v>
      </c>
      <c r="J18" s="8">
        <v>253.56</v>
      </c>
      <c r="K18" s="8">
        <v>7402.9</v>
      </c>
      <c r="L18" s="8">
        <v>1670.49</v>
      </c>
      <c r="M18" s="8">
        <v>0</v>
      </c>
      <c r="N18" s="8"/>
      <c r="O18" s="8"/>
      <c r="P18" s="8">
        <f t="shared" si="0"/>
        <v>23071.77</v>
      </c>
    </row>
    <row r="19" spans="1:16" x14ac:dyDescent="0.25">
      <c r="A19" s="6" t="s">
        <v>30</v>
      </c>
      <c r="B19" s="7"/>
      <c r="C19" s="7"/>
      <c r="D19" s="8">
        <v>0</v>
      </c>
      <c r="E19" s="8">
        <v>0</v>
      </c>
      <c r="F19" s="8">
        <v>10548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/>
      <c r="O19" s="8"/>
      <c r="P19" s="8">
        <f t="shared" si="0"/>
        <v>10548</v>
      </c>
    </row>
    <row r="20" spans="1:16" x14ac:dyDescent="0.25">
      <c r="A20" s="31" t="s">
        <v>31</v>
      </c>
      <c r="B20" s="26"/>
      <c r="C20" s="26"/>
      <c r="D20" s="8">
        <f t="shared" ref="D20:L20" si="1">SUM(D8:D19)</f>
        <v>13540026.299999997</v>
      </c>
      <c r="E20" s="8">
        <f t="shared" si="1"/>
        <v>991395.58</v>
      </c>
      <c r="F20" s="8">
        <f t="shared" si="1"/>
        <v>913806.13</v>
      </c>
      <c r="G20" s="8">
        <f t="shared" si="1"/>
        <v>959005.86999999976</v>
      </c>
      <c r="H20" s="8">
        <f t="shared" si="1"/>
        <v>920283.8</v>
      </c>
      <c r="I20" s="8">
        <f t="shared" si="1"/>
        <v>1112552.73</v>
      </c>
      <c r="J20" s="8">
        <f t="shared" si="1"/>
        <v>994803.49</v>
      </c>
      <c r="K20" s="8">
        <f t="shared" si="1"/>
        <v>893574.47</v>
      </c>
      <c r="L20" s="8">
        <f t="shared" si="1"/>
        <v>1176418.1299999999</v>
      </c>
      <c r="M20" s="8">
        <f>SUM(M8:M19)</f>
        <v>1044075.3600000001</v>
      </c>
      <c r="N20" s="8">
        <f>SUM(N8:N19)</f>
        <v>0</v>
      </c>
      <c r="O20" s="8">
        <f>SUM(O8:O19)</f>
        <v>0</v>
      </c>
      <c r="P20" s="8">
        <f>SUM(D20:O20)</f>
        <v>22545941.859999992</v>
      </c>
    </row>
    <row r="21" spans="1:16" ht="6.75" customHeight="1" x14ac:dyDescent="0.25">
      <c r="A21" s="9"/>
      <c r="B21" s="9"/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x14ac:dyDescent="0.25">
      <c r="A22" s="31" t="s">
        <v>32</v>
      </c>
      <c r="B22" s="26"/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x14ac:dyDescent="0.25">
      <c r="A23" s="6" t="s">
        <v>33</v>
      </c>
      <c r="B23" s="7"/>
      <c r="C23" s="7"/>
      <c r="D23" s="8">
        <v>783863.2</v>
      </c>
      <c r="E23" s="8">
        <v>880934.29</v>
      </c>
      <c r="F23" s="8">
        <v>919400.45</v>
      </c>
      <c r="G23" s="8">
        <v>904530.84</v>
      </c>
      <c r="H23" s="8">
        <v>896657.01</v>
      </c>
      <c r="I23" s="8">
        <v>1384374.85</v>
      </c>
      <c r="J23" s="8">
        <v>1021391.59</v>
      </c>
      <c r="K23" s="8">
        <v>1007874.18</v>
      </c>
      <c r="L23" s="8">
        <v>990623.76</v>
      </c>
      <c r="M23" s="8">
        <v>938523.26</v>
      </c>
      <c r="N23" s="8"/>
      <c r="O23" s="8"/>
      <c r="P23" s="8">
        <f t="shared" ref="P23:P30" si="2">SUM(D23:O23)</f>
        <v>9728173.4299999997</v>
      </c>
    </row>
    <row r="24" spans="1:16" x14ac:dyDescent="0.25">
      <c r="A24" s="6" t="s">
        <v>34</v>
      </c>
      <c r="B24" s="7"/>
      <c r="C24" s="7"/>
      <c r="D24" s="8">
        <v>12480</v>
      </c>
      <c r="E24" s="8">
        <v>76744.13</v>
      </c>
      <c r="F24" s="8">
        <v>21011.69</v>
      </c>
      <c r="G24" s="8">
        <v>67268.600000000006</v>
      </c>
      <c r="H24" s="8">
        <v>49111.58</v>
      </c>
      <c r="I24" s="8">
        <v>54051.22</v>
      </c>
      <c r="J24" s="8">
        <v>28827.81</v>
      </c>
      <c r="K24" s="8">
        <v>43395.78</v>
      </c>
      <c r="L24" s="8">
        <v>236356.11</v>
      </c>
      <c r="M24" s="8">
        <v>17683.04</v>
      </c>
      <c r="N24" s="8"/>
      <c r="O24" s="8"/>
      <c r="P24" s="8">
        <f t="shared" si="2"/>
        <v>606929.96</v>
      </c>
    </row>
    <row r="25" spans="1:16" x14ac:dyDescent="0.25">
      <c r="A25" s="6" t="s">
        <v>35</v>
      </c>
      <c r="B25" s="7"/>
      <c r="C25" s="7"/>
      <c r="D25" s="8">
        <v>248493.36</v>
      </c>
      <c r="E25" s="8">
        <v>290243.84999999998</v>
      </c>
      <c r="F25" s="8">
        <v>446057.83</v>
      </c>
      <c r="G25" s="8">
        <v>188318.07</v>
      </c>
      <c r="H25" s="8">
        <v>209821.15</v>
      </c>
      <c r="I25" s="8">
        <v>437001.36</v>
      </c>
      <c r="J25" s="8">
        <v>268746.15000000002</v>
      </c>
      <c r="K25" s="8">
        <v>268101.93</v>
      </c>
      <c r="L25" s="8">
        <v>176010.81</v>
      </c>
      <c r="M25" s="8">
        <v>267271.48</v>
      </c>
      <c r="N25" s="8"/>
      <c r="O25" s="8"/>
      <c r="P25" s="8">
        <f t="shared" si="2"/>
        <v>2800065.99</v>
      </c>
    </row>
    <row r="26" spans="1:16" x14ac:dyDescent="0.25">
      <c r="A26" s="6" t="s">
        <v>36</v>
      </c>
      <c r="B26" s="7"/>
      <c r="C26" s="7"/>
      <c r="D26" s="8">
        <v>0</v>
      </c>
      <c r="E26" s="8">
        <v>0</v>
      </c>
      <c r="F26" s="8">
        <v>65000</v>
      </c>
      <c r="G26" s="8">
        <v>0</v>
      </c>
      <c r="H26" s="8">
        <v>285000</v>
      </c>
      <c r="I26" s="8">
        <v>0</v>
      </c>
      <c r="J26" s="8">
        <v>0</v>
      </c>
      <c r="K26" s="8">
        <v>0</v>
      </c>
      <c r="L26" s="8">
        <v>0</v>
      </c>
      <c r="M26" s="8">
        <v>139125</v>
      </c>
      <c r="N26" s="8"/>
      <c r="O26" s="8"/>
      <c r="P26" s="8">
        <f t="shared" si="2"/>
        <v>489125</v>
      </c>
    </row>
    <row r="27" spans="1:16" x14ac:dyDescent="0.25">
      <c r="A27" s="6" t="s">
        <v>37</v>
      </c>
      <c r="B27" s="7"/>
      <c r="C27" s="7"/>
      <c r="D27" s="8">
        <v>0</v>
      </c>
      <c r="E27" s="8">
        <v>0</v>
      </c>
      <c r="F27" s="8">
        <v>8500</v>
      </c>
      <c r="G27" s="8">
        <v>7128.5</v>
      </c>
      <c r="H27" s="8">
        <v>9143.75</v>
      </c>
      <c r="I27" s="8">
        <v>0</v>
      </c>
      <c r="J27" s="8">
        <v>0</v>
      </c>
      <c r="K27" s="8">
        <v>0</v>
      </c>
      <c r="L27" s="8">
        <v>7850</v>
      </c>
      <c r="M27" s="8">
        <v>7128.5</v>
      </c>
      <c r="N27" s="8"/>
      <c r="O27" s="8"/>
      <c r="P27" s="8">
        <f t="shared" si="2"/>
        <v>39750.75</v>
      </c>
    </row>
    <row r="28" spans="1:16" x14ac:dyDescent="0.25">
      <c r="A28" s="6" t="s">
        <v>38</v>
      </c>
      <c r="B28" s="7"/>
      <c r="C28" s="7"/>
      <c r="D28" s="8">
        <v>1192099.56</v>
      </c>
      <c r="E28" s="8">
        <v>677700.77</v>
      </c>
      <c r="F28" s="8">
        <v>540785.57999999996</v>
      </c>
      <c r="G28" s="8">
        <v>563351.9</v>
      </c>
      <c r="H28" s="8">
        <v>535142.65</v>
      </c>
      <c r="I28" s="8">
        <v>610793.32999999996</v>
      </c>
      <c r="J28" s="8">
        <v>580086.96</v>
      </c>
      <c r="K28" s="8">
        <v>587411.04</v>
      </c>
      <c r="L28" s="8">
        <v>531940.93000000005</v>
      </c>
      <c r="M28" s="8">
        <v>540011</v>
      </c>
      <c r="N28" s="8"/>
      <c r="O28" s="8"/>
      <c r="P28" s="8">
        <f t="shared" si="2"/>
        <v>6359323.7199999997</v>
      </c>
    </row>
    <row r="29" spans="1:16" x14ac:dyDescent="0.25">
      <c r="A29" s="6" t="s">
        <v>30</v>
      </c>
      <c r="B29" s="7"/>
      <c r="C29" s="7"/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200000</v>
      </c>
      <c r="L29" s="8">
        <v>0</v>
      </c>
      <c r="M29" s="8">
        <v>0</v>
      </c>
      <c r="N29" s="8"/>
      <c r="O29" s="8"/>
      <c r="P29" s="8">
        <f t="shared" si="2"/>
        <v>200000</v>
      </c>
    </row>
    <row r="30" spans="1:16" x14ac:dyDescent="0.25">
      <c r="A30" s="31" t="s">
        <v>39</v>
      </c>
      <c r="B30" s="26"/>
      <c r="C30" s="26"/>
      <c r="D30" s="8">
        <f>SUM(D23:D29)</f>
        <v>2236936.12</v>
      </c>
      <c r="E30" s="8">
        <f t="shared" ref="E30:J30" si="3">SUM(E23:E29)</f>
        <v>1925623.04</v>
      </c>
      <c r="F30" s="8">
        <f t="shared" si="3"/>
        <v>2000755.5499999998</v>
      </c>
      <c r="G30" s="8">
        <f t="shared" si="3"/>
        <v>1730597.9100000001</v>
      </c>
      <c r="H30" s="8">
        <f t="shared" si="3"/>
        <v>1984876.1400000001</v>
      </c>
      <c r="I30" s="8">
        <f t="shared" si="3"/>
        <v>2486220.7600000002</v>
      </c>
      <c r="J30" s="8">
        <f t="shared" si="3"/>
        <v>1899052.5099999998</v>
      </c>
      <c r="K30" s="8">
        <f>SUM(K23:K29)</f>
        <v>2106782.9299999997</v>
      </c>
      <c r="L30" s="8">
        <f t="shared" ref="L30:O30" si="4">SUM(L23:L29)</f>
        <v>1942781.6100000003</v>
      </c>
      <c r="M30" s="8">
        <f t="shared" si="4"/>
        <v>1909742.28</v>
      </c>
      <c r="N30" s="8">
        <f t="shared" si="4"/>
        <v>0</v>
      </c>
      <c r="O30" s="8">
        <f t="shared" si="4"/>
        <v>0</v>
      </c>
      <c r="P30" s="8">
        <f t="shared" si="2"/>
        <v>20223368.850000001</v>
      </c>
    </row>
    <row r="31" spans="1:16" ht="5.25" customHeight="1" x14ac:dyDescent="0.25">
      <c r="A31" s="11"/>
      <c r="B31" s="12"/>
      <c r="C31" s="12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5">
      <c r="A32" s="32" t="s">
        <v>40</v>
      </c>
      <c r="B32" s="32"/>
      <c r="C32" s="32"/>
      <c r="D32" s="13">
        <f t="shared" ref="D32:P32" si="5">D20-D30</f>
        <v>11303090.179999996</v>
      </c>
      <c r="E32" s="13">
        <f t="shared" si="5"/>
        <v>-934227.46000000008</v>
      </c>
      <c r="F32" s="13">
        <f t="shared" si="5"/>
        <v>-1086949.42</v>
      </c>
      <c r="G32" s="13">
        <f t="shared" si="5"/>
        <v>-771592.04000000039</v>
      </c>
      <c r="H32" s="13">
        <f t="shared" si="5"/>
        <v>-1064592.3400000001</v>
      </c>
      <c r="I32" s="13">
        <f t="shared" si="5"/>
        <v>-1373668.0300000003</v>
      </c>
      <c r="J32" s="13">
        <f t="shared" si="5"/>
        <v>-904249.01999999979</v>
      </c>
      <c r="K32" s="13">
        <f t="shared" si="5"/>
        <v>-1213208.4599999997</v>
      </c>
      <c r="L32" s="13">
        <f t="shared" si="5"/>
        <v>-766363.48000000045</v>
      </c>
      <c r="M32" s="13">
        <f t="shared" si="5"/>
        <v>-865666.91999999993</v>
      </c>
      <c r="N32" s="13">
        <f t="shared" si="5"/>
        <v>0</v>
      </c>
      <c r="O32" s="13">
        <f t="shared" si="5"/>
        <v>0</v>
      </c>
      <c r="P32" s="13">
        <f t="shared" si="5"/>
        <v>2322573.0099999905</v>
      </c>
    </row>
    <row r="33" spans="1:16" ht="4.5" customHeight="1" x14ac:dyDescent="0.25">
      <c r="A33" s="23"/>
      <c r="B33" s="23"/>
      <c r="C33" s="23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25">
      <c r="A34" s="23" t="s">
        <v>41</v>
      </c>
      <c r="B34" s="23"/>
      <c r="C34" s="23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25">
      <c r="A35" s="28" t="s">
        <v>42</v>
      </c>
      <c r="B35" s="28"/>
      <c r="C35" s="28"/>
      <c r="D35" s="15">
        <v>-1668919.72</v>
      </c>
      <c r="E35" s="15">
        <v>299759.51</v>
      </c>
      <c r="F35" s="15">
        <v>251267.1399999999</v>
      </c>
      <c r="G35" s="15">
        <v>235269.1100000001</v>
      </c>
      <c r="H35" s="15">
        <v>120047.89000000001</v>
      </c>
      <c r="I35" s="15">
        <v>53284.139999999898</v>
      </c>
      <c r="J35" s="15">
        <v>38884.580000000075</v>
      </c>
      <c r="K35" s="15">
        <v>28815.619999999995</v>
      </c>
      <c r="L35" s="15">
        <v>41609.179999999935</v>
      </c>
      <c r="M35" s="15">
        <v>28024.470000000088</v>
      </c>
      <c r="N35" s="15">
        <v>0</v>
      </c>
      <c r="O35" s="15">
        <v>0</v>
      </c>
      <c r="P35" s="8">
        <v>0</v>
      </c>
    </row>
    <row r="36" spans="1:16" ht="15" customHeight="1" x14ac:dyDescent="0.25">
      <c r="A36" s="28" t="s">
        <v>43</v>
      </c>
      <c r="B36" s="28"/>
      <c r="C36" s="28"/>
      <c r="D36" s="15">
        <v>0</v>
      </c>
      <c r="E36" s="15">
        <v>0</v>
      </c>
      <c r="F36" s="15">
        <v>-644309.12</v>
      </c>
      <c r="G36" s="15">
        <v>178786.53999999998</v>
      </c>
      <c r="H36" s="15">
        <v>80524.75</v>
      </c>
      <c r="I36" s="15">
        <v>384618.54000000004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8">
        <f t="shared" ref="P36:P44" si="6">SUM(D36:O36)</f>
        <v>-379.28999999997905</v>
      </c>
    </row>
    <row r="37" spans="1:16" x14ac:dyDescent="0.25">
      <c r="A37" s="28" t="s">
        <v>44</v>
      </c>
      <c r="B37" s="28"/>
      <c r="C37" s="28"/>
      <c r="D37" s="15">
        <v>127097.43000000017</v>
      </c>
      <c r="E37" s="15">
        <v>82561.129999999888</v>
      </c>
      <c r="F37" s="15">
        <v>81121.780000000028</v>
      </c>
      <c r="G37" s="15">
        <v>194596.22999999998</v>
      </c>
      <c r="H37" s="15">
        <v>44363.540000000037</v>
      </c>
      <c r="I37" s="15">
        <v>74217</v>
      </c>
      <c r="J37" s="15">
        <v>26071.949999999953</v>
      </c>
      <c r="K37" s="15">
        <v>19862.820000000065</v>
      </c>
      <c r="L37" s="15">
        <v>21318.929999999935</v>
      </c>
      <c r="M37" s="15">
        <v>12253.040000000037</v>
      </c>
      <c r="N37" s="15">
        <v>0</v>
      </c>
      <c r="O37" s="15">
        <v>0</v>
      </c>
      <c r="P37" s="8">
        <f>SUM(D37:O37)</f>
        <v>683463.85000000009</v>
      </c>
    </row>
    <row r="38" spans="1:16" x14ac:dyDescent="0.25">
      <c r="A38" s="28" t="s">
        <v>45</v>
      </c>
      <c r="B38" s="28"/>
      <c r="C38" s="28"/>
      <c r="D38" s="13">
        <v>73217.399999999994</v>
      </c>
      <c r="E38" s="13">
        <v>41371</v>
      </c>
      <c r="F38" s="15">
        <v>83790</v>
      </c>
      <c r="G38" s="15">
        <v>234275</v>
      </c>
      <c r="H38" s="15">
        <v>55088</v>
      </c>
      <c r="I38" s="15">
        <v>42938</v>
      </c>
      <c r="J38" s="15">
        <v>-1393</v>
      </c>
      <c r="K38" s="15">
        <v>13337</v>
      </c>
      <c r="L38" s="15">
        <v>35399.829999999994</v>
      </c>
      <c r="M38" s="15">
        <v>6416.060000000014</v>
      </c>
      <c r="N38" s="15">
        <v>0</v>
      </c>
      <c r="O38" s="15">
        <v>0</v>
      </c>
      <c r="P38" s="8">
        <f t="shared" si="6"/>
        <v>584439.29</v>
      </c>
    </row>
    <row r="39" spans="1:16" x14ac:dyDescent="0.25">
      <c r="A39" s="28" t="s">
        <v>46</v>
      </c>
      <c r="B39" s="28"/>
      <c r="C39" s="28"/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-8600</v>
      </c>
      <c r="N39" s="15">
        <v>0</v>
      </c>
      <c r="O39" s="15">
        <v>0</v>
      </c>
      <c r="P39" s="8">
        <f t="shared" si="6"/>
        <v>-8600</v>
      </c>
    </row>
    <row r="40" spans="1:16" x14ac:dyDescent="0.25">
      <c r="A40" s="28" t="s">
        <v>47</v>
      </c>
      <c r="B40" s="28"/>
      <c r="C40" s="28"/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8">
        <f t="shared" si="6"/>
        <v>0</v>
      </c>
    </row>
    <row r="41" spans="1:16" x14ac:dyDescent="0.25">
      <c r="A41" s="29" t="s">
        <v>48</v>
      </c>
      <c r="B41" s="29"/>
      <c r="C41" s="29"/>
      <c r="D41" s="15">
        <v>33914.29</v>
      </c>
      <c r="E41" s="15">
        <v>13063.12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8">
        <f t="shared" si="6"/>
        <v>46977.41</v>
      </c>
    </row>
    <row r="42" spans="1:16" x14ac:dyDescent="0.25">
      <c r="A42" s="29" t="s">
        <v>49</v>
      </c>
      <c r="B42" s="29"/>
      <c r="C42" s="29"/>
      <c r="D42" s="15">
        <v>1795139</v>
      </c>
      <c r="E42" s="15">
        <v>-32615</v>
      </c>
      <c r="F42" s="15">
        <v>-60000</v>
      </c>
      <c r="G42" s="15">
        <v>-150000</v>
      </c>
      <c r="H42" s="15">
        <v>66.77</v>
      </c>
      <c r="I42" s="15">
        <v>-67</v>
      </c>
      <c r="J42" s="15">
        <v>75000</v>
      </c>
      <c r="K42" s="15">
        <v>0</v>
      </c>
      <c r="L42" s="15">
        <v>-100000</v>
      </c>
      <c r="M42" s="15">
        <v>-600000</v>
      </c>
      <c r="N42" s="15">
        <v>0</v>
      </c>
      <c r="O42" s="15">
        <v>0</v>
      </c>
      <c r="P42" s="8">
        <f t="shared" si="6"/>
        <v>927523.77</v>
      </c>
    </row>
    <row r="43" spans="1:16" x14ac:dyDescent="0.25">
      <c r="A43" s="29" t="s">
        <v>50</v>
      </c>
      <c r="B43" s="29"/>
      <c r="C43" s="29"/>
      <c r="D43" s="15">
        <v>547097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8">
        <f t="shared" si="6"/>
        <v>547097</v>
      </c>
    </row>
    <row r="44" spans="1:16" x14ac:dyDescent="0.25">
      <c r="A44" s="29" t="s">
        <v>51</v>
      </c>
      <c r="B44" s="29"/>
      <c r="C44" s="29"/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8">
        <f t="shared" si="6"/>
        <v>0</v>
      </c>
    </row>
    <row r="45" spans="1:16" ht="6" customHeight="1" x14ac:dyDescent="0.25">
      <c r="A45" s="6"/>
      <c r="B45" s="6"/>
      <c r="C45" s="6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26" t="s">
        <v>52</v>
      </c>
      <c r="B46" s="26"/>
      <c r="C46" s="2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 x14ac:dyDescent="0.25">
      <c r="A47" s="29" t="s">
        <v>53</v>
      </c>
      <c r="B47" s="29"/>
      <c r="C47" s="29"/>
      <c r="D47" s="15">
        <v>-74683.97000000003</v>
      </c>
      <c r="E47" s="15">
        <v>-171310.58000000002</v>
      </c>
      <c r="F47" s="15">
        <v>-17708.599999999991</v>
      </c>
      <c r="G47" s="15">
        <v>-53234.030000000006</v>
      </c>
      <c r="H47" s="15">
        <v>10198.08</v>
      </c>
      <c r="I47" s="15">
        <v>34428.959999999999</v>
      </c>
      <c r="J47" s="15">
        <v>20710.440000000002</v>
      </c>
      <c r="K47" s="15">
        <v>68198.92</v>
      </c>
      <c r="L47" s="15">
        <v>-136403.93</v>
      </c>
      <c r="M47" s="15">
        <v>78917.86</v>
      </c>
      <c r="N47" s="15">
        <v>0</v>
      </c>
      <c r="O47" s="15">
        <v>0</v>
      </c>
      <c r="P47" s="8">
        <f t="shared" ref="P47:P56" si="7">SUM(D47:O47)</f>
        <v>-240886.85000000003</v>
      </c>
    </row>
    <row r="48" spans="1:16" x14ac:dyDescent="0.25">
      <c r="A48" s="28" t="s">
        <v>54</v>
      </c>
      <c r="B48" s="28"/>
      <c r="C48" s="28"/>
      <c r="D48" s="15">
        <v>-25004.15</v>
      </c>
      <c r="E48" s="15">
        <v>0</v>
      </c>
      <c r="F48" s="15">
        <v>0</v>
      </c>
      <c r="G48" s="15">
        <v>0</v>
      </c>
      <c r="H48" s="15">
        <v>0</v>
      </c>
      <c r="I48" s="15">
        <v>-18366.04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8">
        <f t="shared" si="7"/>
        <v>-43370.19</v>
      </c>
    </row>
    <row r="49" spans="1:16" x14ac:dyDescent="0.25">
      <c r="A49" s="17" t="s">
        <v>55</v>
      </c>
      <c r="B49" s="17"/>
      <c r="C49" s="17"/>
      <c r="D49" s="15">
        <v>-245361</v>
      </c>
      <c r="E49" s="15">
        <v>-128201</v>
      </c>
      <c r="F49" s="15">
        <v>-82165</v>
      </c>
      <c r="G49" s="15">
        <v>-74953</v>
      </c>
      <c r="H49" s="15">
        <v>-201974</v>
      </c>
      <c r="I49" s="15">
        <v>-378078</v>
      </c>
      <c r="J49" s="15">
        <v>-77021</v>
      </c>
      <c r="K49" s="15">
        <v>-26370</v>
      </c>
      <c r="L49" s="15">
        <v>-19666.249999999949</v>
      </c>
      <c r="M49" s="15">
        <v>-24725.01000000002</v>
      </c>
      <c r="N49" s="15">
        <v>0</v>
      </c>
      <c r="O49" s="15">
        <v>0</v>
      </c>
      <c r="P49" s="8">
        <f t="shared" si="7"/>
        <v>-1258514.26</v>
      </c>
    </row>
    <row r="50" spans="1:16" x14ac:dyDescent="0.25">
      <c r="A50" s="17" t="s">
        <v>56</v>
      </c>
      <c r="B50" s="17"/>
      <c r="C50" s="17"/>
      <c r="D50" s="15">
        <v>0</v>
      </c>
      <c r="E50" s="15">
        <v>0</v>
      </c>
      <c r="F50" s="15">
        <v>5951734.9299999997</v>
      </c>
      <c r="G50" s="15">
        <v>-5307425.8099999996</v>
      </c>
      <c r="H50" s="15">
        <v>-222042.76</v>
      </c>
      <c r="I50" s="15">
        <v>-421887.07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8">
        <v>0</v>
      </c>
    </row>
    <row r="51" spans="1:16" x14ac:dyDescent="0.25">
      <c r="A51" s="28" t="s">
        <v>57</v>
      </c>
      <c r="B51" s="28"/>
      <c r="C51" s="28"/>
      <c r="D51" s="15">
        <v>815885</v>
      </c>
      <c r="E51" s="15">
        <v>42.76</v>
      </c>
      <c r="F51" s="15">
        <v>0</v>
      </c>
      <c r="G51" s="15">
        <v>-43</v>
      </c>
      <c r="H51" s="15">
        <v>0</v>
      </c>
      <c r="I51" s="15">
        <v>0</v>
      </c>
      <c r="J51" s="15">
        <v>0</v>
      </c>
      <c r="K51" s="15">
        <v>0</v>
      </c>
      <c r="L51" s="15">
        <v>-347.12</v>
      </c>
      <c r="M51" s="15">
        <v>0</v>
      </c>
      <c r="N51" s="15">
        <v>0</v>
      </c>
      <c r="O51" s="15">
        <v>0</v>
      </c>
      <c r="P51" s="8">
        <f t="shared" si="7"/>
        <v>815537.64</v>
      </c>
    </row>
    <row r="52" spans="1:16" x14ac:dyDescent="0.25">
      <c r="A52" s="28" t="s">
        <v>58</v>
      </c>
      <c r="B52" s="28"/>
      <c r="C52" s="28"/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98.41</v>
      </c>
      <c r="J52" s="15">
        <v>0</v>
      </c>
      <c r="K52" s="15">
        <v>0</v>
      </c>
      <c r="L52" s="15">
        <v>0</v>
      </c>
      <c r="M52" s="15">
        <v>-98.41</v>
      </c>
      <c r="N52" s="15">
        <v>0</v>
      </c>
      <c r="O52" s="15">
        <v>0</v>
      </c>
      <c r="P52" s="8">
        <f t="shared" si="7"/>
        <v>0</v>
      </c>
    </row>
    <row r="53" spans="1:16" x14ac:dyDescent="0.25">
      <c r="A53" s="29" t="s">
        <v>59</v>
      </c>
      <c r="B53" s="29"/>
      <c r="C53" s="29"/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8">
        <f t="shared" si="7"/>
        <v>0</v>
      </c>
    </row>
    <row r="54" spans="1:16" x14ac:dyDescent="0.25">
      <c r="A54" s="29" t="s">
        <v>60</v>
      </c>
      <c r="B54" s="29"/>
      <c r="C54" s="29"/>
      <c r="D54" s="15">
        <v>-937790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8">
        <f t="shared" si="7"/>
        <v>-937790</v>
      </c>
    </row>
    <row r="55" spans="1:16" ht="4.5" customHeight="1" x14ac:dyDescent="0.25">
      <c r="A55" s="6"/>
      <c r="B55" s="6"/>
      <c r="C55" s="6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8">
        <f t="shared" si="7"/>
        <v>0</v>
      </c>
    </row>
    <row r="56" spans="1:16" x14ac:dyDescent="0.25">
      <c r="A56" s="30" t="s">
        <v>61</v>
      </c>
      <c r="B56" s="30"/>
      <c r="C56" s="30"/>
      <c r="D56" s="18">
        <f>SUM(D35:D54)</f>
        <v>440591.28000000026</v>
      </c>
      <c r="E56" s="18">
        <f t="shared" ref="E56:O56" si="8">SUM(E35:E54)</f>
        <v>104670.93999999987</v>
      </c>
      <c r="F56" s="18">
        <f t="shared" si="8"/>
        <v>5563731.1299999999</v>
      </c>
      <c r="G56" s="18">
        <f t="shared" si="8"/>
        <v>-4742728.959999999</v>
      </c>
      <c r="H56" s="18">
        <f t="shared" si="8"/>
        <v>-113727.72999999992</v>
      </c>
      <c r="I56" s="18">
        <f t="shared" si="8"/>
        <v>-228813.06000000014</v>
      </c>
      <c r="J56" s="18">
        <f t="shared" si="8"/>
        <v>82252.97000000003</v>
      </c>
      <c r="K56" s="18">
        <f t="shared" si="8"/>
        <v>103844.36000000006</v>
      </c>
      <c r="L56" s="18">
        <f t="shared" si="8"/>
        <v>-158089.36000000007</v>
      </c>
      <c r="M56" s="18">
        <f t="shared" si="8"/>
        <v>-507811.98999999982</v>
      </c>
      <c r="N56" s="18">
        <f t="shared" si="8"/>
        <v>0</v>
      </c>
      <c r="O56" s="18">
        <f t="shared" si="8"/>
        <v>0</v>
      </c>
      <c r="P56" s="8">
        <f t="shared" si="7"/>
        <v>543919.58000000077</v>
      </c>
    </row>
    <row r="57" spans="1:16" ht="33" customHeight="1" x14ac:dyDescent="0.25">
      <c r="A57" s="27" t="s">
        <v>62</v>
      </c>
      <c r="B57" s="27"/>
      <c r="C57" s="27"/>
      <c r="D57" s="19">
        <f>D56+D32</f>
        <v>11743681.459999997</v>
      </c>
      <c r="E57" s="19">
        <f>E56+E32</f>
        <v>-829556.52000000025</v>
      </c>
      <c r="F57" s="19">
        <f>F56+F32</f>
        <v>4476781.71</v>
      </c>
      <c r="G57" s="19">
        <f t="shared" ref="G57:P57" si="9">G56+G32</f>
        <v>-5514320.9999999991</v>
      </c>
      <c r="H57" s="19">
        <f t="shared" si="9"/>
        <v>-1178320.07</v>
      </c>
      <c r="I57" s="19">
        <f t="shared" si="9"/>
        <v>-1602481.0900000003</v>
      </c>
      <c r="J57" s="19">
        <f t="shared" si="9"/>
        <v>-821996.04999999981</v>
      </c>
      <c r="K57" s="19">
        <f t="shared" si="9"/>
        <v>-1109364.0999999996</v>
      </c>
      <c r="L57" s="19">
        <f t="shared" si="9"/>
        <v>-924452.84000000055</v>
      </c>
      <c r="M57" s="19">
        <f t="shared" si="9"/>
        <v>-1373478.9099999997</v>
      </c>
      <c r="N57" s="19">
        <f t="shared" si="9"/>
        <v>0</v>
      </c>
      <c r="O57" s="19">
        <f t="shared" si="9"/>
        <v>0</v>
      </c>
      <c r="P57" s="19">
        <f t="shared" si="9"/>
        <v>2866492.5899999915</v>
      </c>
    </row>
    <row r="58" spans="1:16" x14ac:dyDescent="0.25">
      <c r="A58" s="26"/>
      <c r="B58" s="26"/>
      <c r="C58" s="26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6" x14ac:dyDescent="0.25">
      <c r="A59" s="23" t="s">
        <v>63</v>
      </c>
      <c r="B59" s="23"/>
      <c r="C59" s="23"/>
      <c r="D59" s="20">
        <v>9826841.3699999973</v>
      </c>
      <c r="E59" s="20">
        <f>D60</f>
        <v>21570522.829999994</v>
      </c>
      <c r="F59" s="20">
        <f t="shared" ref="F59:O59" si="10">E60</f>
        <v>20740966.309999995</v>
      </c>
      <c r="G59" s="20">
        <f t="shared" si="10"/>
        <v>25217748.019999996</v>
      </c>
      <c r="H59" s="20">
        <f t="shared" si="10"/>
        <v>19703427.019999996</v>
      </c>
      <c r="I59" s="20">
        <f t="shared" si="10"/>
        <v>18525106.949999996</v>
      </c>
      <c r="J59" s="20">
        <f t="shared" si="10"/>
        <v>16922625.859999996</v>
      </c>
      <c r="K59" s="20">
        <f t="shared" si="10"/>
        <v>16100629.809999995</v>
      </c>
      <c r="L59" s="20">
        <f t="shared" si="10"/>
        <v>14991265.709999995</v>
      </c>
      <c r="M59" s="20">
        <f t="shared" si="10"/>
        <v>14066812.869999995</v>
      </c>
      <c r="N59" s="20">
        <f t="shared" si="10"/>
        <v>12693333.959999995</v>
      </c>
      <c r="O59" s="20">
        <f t="shared" si="10"/>
        <v>12693333.959999995</v>
      </c>
      <c r="P59" s="20">
        <f>D59</f>
        <v>9826841.3699999973</v>
      </c>
    </row>
    <row r="60" spans="1:16" x14ac:dyDescent="0.25">
      <c r="A60" s="26" t="s">
        <v>64</v>
      </c>
      <c r="B60" s="26"/>
      <c r="C60" s="26"/>
      <c r="D60" s="13">
        <f>D59+D57</f>
        <v>21570522.829999994</v>
      </c>
      <c r="E60" s="13">
        <f>E59+E57</f>
        <v>20740966.309999995</v>
      </c>
      <c r="F60" s="13">
        <f t="shared" ref="F60:P60" si="11">F59+F57</f>
        <v>25217748.019999996</v>
      </c>
      <c r="G60" s="13">
        <f t="shared" si="11"/>
        <v>19703427.019999996</v>
      </c>
      <c r="H60" s="13">
        <f t="shared" si="11"/>
        <v>18525106.949999996</v>
      </c>
      <c r="I60" s="13">
        <f t="shared" si="11"/>
        <v>16922625.859999996</v>
      </c>
      <c r="J60" s="13">
        <f t="shared" si="11"/>
        <v>16100629.809999995</v>
      </c>
      <c r="K60" s="13">
        <f t="shared" si="11"/>
        <v>14991265.709999995</v>
      </c>
      <c r="L60" s="13">
        <f t="shared" si="11"/>
        <v>14066812.869999995</v>
      </c>
      <c r="M60" s="13">
        <f t="shared" si="11"/>
        <v>12693333.959999995</v>
      </c>
      <c r="N60" s="13">
        <f t="shared" si="11"/>
        <v>12693333.959999995</v>
      </c>
      <c r="O60" s="13">
        <f t="shared" si="11"/>
        <v>12693333.959999995</v>
      </c>
      <c r="P60" s="13">
        <f t="shared" si="11"/>
        <v>12693333.95999999</v>
      </c>
    </row>
    <row r="61" spans="1:16" x14ac:dyDescent="0.25">
      <c r="A61" s="23"/>
      <c r="B61" s="23"/>
      <c r="C61" s="23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x14ac:dyDescent="0.25">
      <c r="A62" s="26"/>
      <c r="B62" s="26"/>
      <c r="C62" s="26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6" x14ac:dyDescent="0.25">
      <c r="A63" s="23"/>
      <c r="B63" s="23"/>
      <c r="C63" s="23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x14ac:dyDescent="0.25">
      <c r="A64" s="26"/>
      <c r="B64" s="26"/>
      <c r="C64" s="26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 x14ac:dyDescent="0.25">
      <c r="A65" s="23"/>
      <c r="B65" s="23"/>
      <c r="C65" s="23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x14ac:dyDescent="0.25">
      <c r="A66" s="26"/>
      <c r="B66" s="26"/>
      <c r="C66" s="26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1:16" x14ac:dyDescent="0.25">
      <c r="A67" s="23"/>
      <c r="B67" s="23"/>
      <c r="C67" s="23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1:16" x14ac:dyDescent="0.25">
      <c r="A68" s="26"/>
      <c r="B68" s="26"/>
      <c r="C68" s="26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</row>
    <row r="69" spans="1:16" x14ac:dyDescent="0.25">
      <c r="A69" s="23"/>
      <c r="B69" s="23"/>
      <c r="C69" s="23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</row>
    <row r="70" spans="1:16" x14ac:dyDescent="0.25">
      <c r="A70" s="24"/>
      <c r="B70" s="24"/>
      <c r="C70" s="24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</row>
    <row r="71" spans="1:16" x14ac:dyDescent="0.25">
      <c r="A71" s="25"/>
      <c r="B71" s="25"/>
      <c r="C71" s="25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spans="1:16" x14ac:dyDescent="0.25">
      <c r="A72" s="24"/>
      <c r="B72" s="24"/>
      <c r="C72" s="24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</row>
    <row r="73" spans="1:16" x14ac:dyDescent="0.25">
      <c r="A73" s="25"/>
      <c r="B73" s="25"/>
      <c r="C73" s="25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spans="1:16" x14ac:dyDescent="0.25">
      <c r="A74" s="24"/>
      <c r="B74" s="24"/>
      <c r="C74" s="24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</row>
  </sheetData>
  <mergeCells count="48">
    <mergeCell ref="A34:C34"/>
    <mergeCell ref="A1:O1"/>
    <mergeCell ref="A2:O2"/>
    <mergeCell ref="A3:O3"/>
    <mergeCell ref="A4:O4"/>
    <mergeCell ref="A6:C6"/>
    <mergeCell ref="A7:C7"/>
    <mergeCell ref="A20:C20"/>
    <mergeCell ref="A22:C22"/>
    <mergeCell ref="A30:C30"/>
    <mergeCell ref="A32:C32"/>
    <mergeCell ref="A33:C33"/>
    <mergeCell ref="A47:C47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6:C46"/>
    <mergeCell ref="A62:C62"/>
    <mergeCell ref="A48:C48"/>
    <mergeCell ref="A51:C51"/>
    <mergeCell ref="A52:C52"/>
    <mergeCell ref="A53:C53"/>
    <mergeCell ref="A54:C54"/>
    <mergeCell ref="A56:C56"/>
    <mergeCell ref="A57:C57"/>
    <mergeCell ref="A58:C58"/>
    <mergeCell ref="A59:C59"/>
    <mergeCell ref="A60:C60"/>
    <mergeCell ref="A61:C61"/>
    <mergeCell ref="A74:C74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</mergeCells>
  <pageMargins left="0.7" right="0.7" top="0.75" bottom="0.75" header="0.3" footer="0.3"/>
  <pageSetup paperSize="17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showGridLines="0" topLeftCell="A7" zoomScaleNormal="100" workbookViewId="0">
      <selection activeCell="M20" sqref="M20"/>
    </sheetView>
  </sheetViews>
  <sheetFormatPr defaultRowHeight="15" x14ac:dyDescent="0.25"/>
  <cols>
    <col min="1" max="1" width="20.5703125" customWidth="1"/>
    <col min="3" max="3" width="2.140625" customWidth="1"/>
    <col min="4" max="4" width="13.42578125" style="1" bestFit="1" customWidth="1"/>
    <col min="5" max="8" width="12" style="1" bestFit="1" customWidth="1"/>
    <col min="9" max="9" width="12.28515625" style="1" bestFit="1" customWidth="1"/>
    <col min="10" max="11" width="12" style="1" bestFit="1" customWidth="1"/>
    <col min="12" max="13" width="12.140625" style="1" bestFit="1" customWidth="1"/>
    <col min="14" max="14" width="12" style="1" bestFit="1" customWidth="1"/>
    <col min="15" max="16" width="12.42578125" style="1" bestFit="1" customWidth="1"/>
  </cols>
  <sheetData>
    <row r="1" spans="1:16" ht="1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15" customHeight="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15" customHeight="1" x14ac:dyDescent="0.25">
      <c r="A3" s="34" t="s">
        <v>69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ht="15" customHeight="1" x14ac:dyDescent="0.25">
      <c r="A4" s="34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6" ht="7.5" customHeight="1" x14ac:dyDescent="0.25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35" t="s">
        <v>4</v>
      </c>
      <c r="B6" s="35"/>
      <c r="C6" s="35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4" t="s">
        <v>17</v>
      </c>
    </row>
    <row r="7" spans="1:16" x14ac:dyDescent="0.25">
      <c r="A7" s="31" t="s">
        <v>18</v>
      </c>
      <c r="B7" s="26"/>
      <c r="C7" s="2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5">
      <c r="A8" s="6" t="s">
        <v>22</v>
      </c>
      <c r="B8" s="7"/>
      <c r="C8" s="7"/>
      <c r="D8" s="8">
        <v>14735</v>
      </c>
      <c r="E8" s="8">
        <v>581</v>
      </c>
      <c r="F8" s="8">
        <v>695</v>
      </c>
      <c r="G8" s="8">
        <v>540</v>
      </c>
      <c r="H8" s="8">
        <v>711834.13</v>
      </c>
      <c r="I8" s="8">
        <v>1662.8</v>
      </c>
      <c r="J8" s="8">
        <v>975</v>
      </c>
      <c r="K8" s="8">
        <v>692</v>
      </c>
      <c r="L8" s="8">
        <v>1188</v>
      </c>
      <c r="M8" s="8">
        <v>712162.67</v>
      </c>
      <c r="N8" s="8">
        <v>0</v>
      </c>
      <c r="O8" s="8">
        <v>0</v>
      </c>
      <c r="P8" s="8">
        <f t="shared" ref="P8:P13" si="0">SUM(D8:O8)</f>
        <v>1445065.6</v>
      </c>
    </row>
    <row r="9" spans="1:16" hidden="1" x14ac:dyDescent="0.25">
      <c r="A9" s="6" t="s">
        <v>23</v>
      </c>
      <c r="B9" s="7"/>
      <c r="C9" s="7"/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f t="shared" si="0"/>
        <v>0</v>
      </c>
    </row>
    <row r="10" spans="1:16" hidden="1" x14ac:dyDescent="0.25">
      <c r="A10" s="6" t="s">
        <v>26</v>
      </c>
      <c r="B10" s="7"/>
      <c r="C10" s="7"/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f t="shared" si="0"/>
        <v>0</v>
      </c>
    </row>
    <row r="11" spans="1:16" hidden="1" x14ac:dyDescent="0.25">
      <c r="A11" s="6" t="s">
        <v>27</v>
      </c>
      <c r="B11" s="7"/>
      <c r="C11" s="7"/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f t="shared" si="0"/>
        <v>0</v>
      </c>
    </row>
    <row r="12" spans="1:16" hidden="1" x14ac:dyDescent="0.25">
      <c r="A12" s="6" t="s">
        <v>28</v>
      </c>
      <c r="B12" s="7"/>
      <c r="C12" s="7"/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f t="shared" si="0"/>
        <v>0</v>
      </c>
    </row>
    <row r="13" spans="1:16" x14ac:dyDescent="0.25">
      <c r="A13" s="31" t="s">
        <v>31</v>
      </c>
      <c r="B13" s="26"/>
      <c r="C13" s="26"/>
      <c r="D13" s="8">
        <f t="shared" ref="D13:O13" si="1">SUM(D8:D12)</f>
        <v>14735</v>
      </c>
      <c r="E13" s="8">
        <f t="shared" si="1"/>
        <v>581</v>
      </c>
      <c r="F13" s="8">
        <f t="shared" si="1"/>
        <v>695</v>
      </c>
      <c r="G13" s="8">
        <f t="shared" si="1"/>
        <v>540</v>
      </c>
      <c r="H13" s="8">
        <f t="shared" si="1"/>
        <v>711834.13</v>
      </c>
      <c r="I13" s="8">
        <f t="shared" si="1"/>
        <v>1662.8</v>
      </c>
      <c r="J13" s="8">
        <f t="shared" si="1"/>
        <v>975</v>
      </c>
      <c r="K13" s="8">
        <f t="shared" si="1"/>
        <v>692</v>
      </c>
      <c r="L13" s="8">
        <f t="shared" si="1"/>
        <v>1188</v>
      </c>
      <c r="M13" s="8">
        <f t="shared" si="1"/>
        <v>712162.67</v>
      </c>
      <c r="N13" s="8">
        <f t="shared" si="1"/>
        <v>0</v>
      </c>
      <c r="O13" s="8">
        <f t="shared" si="1"/>
        <v>0</v>
      </c>
      <c r="P13" s="8">
        <f t="shared" si="0"/>
        <v>1445065.6</v>
      </c>
    </row>
    <row r="14" spans="1:16" ht="6.75" customHeight="1" x14ac:dyDescent="0.25">
      <c r="A14" s="9"/>
      <c r="B14" s="9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5">
      <c r="A15" s="31" t="s">
        <v>32</v>
      </c>
      <c r="B15" s="26"/>
      <c r="C15" s="26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x14ac:dyDescent="0.25">
      <c r="A16" s="6" t="s">
        <v>34</v>
      </c>
      <c r="B16" s="7"/>
      <c r="C16" s="7"/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19700</v>
      </c>
      <c r="N16" s="8">
        <v>0</v>
      </c>
      <c r="O16" s="8">
        <v>0</v>
      </c>
      <c r="P16" s="8">
        <f>SUM(D16:O16)</f>
        <v>19700</v>
      </c>
    </row>
    <row r="17" spans="1:16" x14ac:dyDescent="0.25">
      <c r="A17" s="6" t="s">
        <v>35</v>
      </c>
      <c r="B17" s="7"/>
      <c r="C17" s="7"/>
      <c r="D17" s="8">
        <v>94328.34</v>
      </c>
      <c r="E17" s="8">
        <v>102662.44</v>
      </c>
      <c r="F17" s="8">
        <v>197982.13</v>
      </c>
      <c r="G17" s="8">
        <v>0</v>
      </c>
      <c r="H17" s="8">
        <v>99478.7</v>
      </c>
      <c r="I17" s="8">
        <v>103350.61</v>
      </c>
      <c r="J17" s="8">
        <v>102145.18</v>
      </c>
      <c r="K17" s="8">
        <v>106921.54</v>
      </c>
      <c r="L17" s="8">
        <v>113090.21</v>
      </c>
      <c r="M17" s="8">
        <v>101968.86</v>
      </c>
      <c r="N17" s="8">
        <v>0</v>
      </c>
      <c r="O17" s="8">
        <v>0</v>
      </c>
      <c r="P17" s="8">
        <f>SUM(D17:O17)</f>
        <v>1021928.0100000001</v>
      </c>
    </row>
    <row r="18" spans="1:16" x14ac:dyDescent="0.25">
      <c r="A18" s="6" t="s">
        <v>36</v>
      </c>
      <c r="B18" s="7"/>
      <c r="C18" s="7"/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33100</v>
      </c>
      <c r="N18" s="8">
        <v>0</v>
      </c>
      <c r="O18" s="8">
        <v>0</v>
      </c>
      <c r="P18" s="8">
        <f>SUM(D18:O18)</f>
        <v>33100</v>
      </c>
    </row>
    <row r="19" spans="1:16" x14ac:dyDescent="0.25">
      <c r="A19" s="6" t="s">
        <v>37</v>
      </c>
      <c r="B19" s="7"/>
      <c r="C19" s="7"/>
      <c r="D19" s="8">
        <v>0</v>
      </c>
      <c r="E19" s="8">
        <v>0</v>
      </c>
      <c r="F19" s="8">
        <v>0</v>
      </c>
      <c r="G19" s="8">
        <v>1696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1696</v>
      </c>
      <c r="N19" s="8">
        <v>0</v>
      </c>
      <c r="O19" s="8">
        <v>0</v>
      </c>
      <c r="P19" s="8">
        <f>SUM(D19:O19)</f>
        <v>3392</v>
      </c>
    </row>
    <row r="20" spans="1:16" x14ac:dyDescent="0.25">
      <c r="A20" s="31" t="s">
        <v>39</v>
      </c>
      <c r="B20" s="26"/>
      <c r="C20" s="26"/>
      <c r="D20" s="8">
        <f t="shared" ref="D20:O20" si="2">SUM(D16:D19)</f>
        <v>94328.34</v>
      </c>
      <c r="E20" s="8">
        <f t="shared" si="2"/>
        <v>102662.44</v>
      </c>
      <c r="F20" s="8">
        <f t="shared" si="2"/>
        <v>197982.13</v>
      </c>
      <c r="G20" s="8">
        <f t="shared" si="2"/>
        <v>1696</v>
      </c>
      <c r="H20" s="8">
        <f t="shared" si="2"/>
        <v>99478.7</v>
      </c>
      <c r="I20" s="8">
        <f t="shared" si="2"/>
        <v>103350.61</v>
      </c>
      <c r="J20" s="8">
        <f t="shared" si="2"/>
        <v>102145.18</v>
      </c>
      <c r="K20" s="8">
        <f t="shared" si="2"/>
        <v>106921.54</v>
      </c>
      <c r="L20" s="8">
        <f t="shared" si="2"/>
        <v>113090.21</v>
      </c>
      <c r="M20" s="8">
        <f t="shared" si="2"/>
        <v>156464.85999999999</v>
      </c>
      <c r="N20" s="8">
        <f t="shared" si="2"/>
        <v>0</v>
      </c>
      <c r="O20" s="8">
        <f t="shared" si="2"/>
        <v>0</v>
      </c>
      <c r="P20" s="8">
        <f>SUM(D20:O20)</f>
        <v>1078120.0100000002</v>
      </c>
    </row>
    <row r="21" spans="1:16" ht="5.25" customHeight="1" x14ac:dyDescent="0.25">
      <c r="A21" s="11"/>
      <c r="B21" s="12"/>
      <c r="C21" s="1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25">
      <c r="A22" s="32" t="s">
        <v>40</v>
      </c>
      <c r="B22" s="32"/>
      <c r="C22" s="32"/>
      <c r="D22" s="13">
        <f t="shared" ref="D22:P22" si="3">D13-D20</f>
        <v>-79593.34</v>
      </c>
      <c r="E22" s="13">
        <f t="shared" si="3"/>
        <v>-102081.44</v>
      </c>
      <c r="F22" s="13">
        <f t="shared" si="3"/>
        <v>-197287.13</v>
      </c>
      <c r="G22" s="13">
        <f t="shared" si="3"/>
        <v>-1156</v>
      </c>
      <c r="H22" s="13">
        <f t="shared" si="3"/>
        <v>612355.43000000005</v>
      </c>
      <c r="I22" s="13">
        <f t="shared" si="3"/>
        <v>-101687.81</v>
      </c>
      <c r="J22" s="13">
        <f t="shared" si="3"/>
        <v>-101170.18</v>
      </c>
      <c r="K22" s="13">
        <f t="shared" si="3"/>
        <v>-106229.54</v>
      </c>
      <c r="L22" s="13">
        <f t="shared" si="3"/>
        <v>-111902.21</v>
      </c>
      <c r="M22" s="13">
        <f t="shared" si="3"/>
        <v>555697.81000000006</v>
      </c>
      <c r="N22" s="13">
        <f t="shared" si="3"/>
        <v>0</v>
      </c>
      <c r="O22" s="13">
        <f t="shared" si="3"/>
        <v>0</v>
      </c>
      <c r="P22" s="13">
        <f t="shared" si="3"/>
        <v>366945.58999999985</v>
      </c>
    </row>
    <row r="23" spans="1:16" ht="4.5" customHeight="1" x14ac:dyDescent="0.25">
      <c r="A23" s="23"/>
      <c r="B23" s="23"/>
      <c r="C23" s="23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x14ac:dyDescent="0.25">
      <c r="A24" s="23" t="s">
        <v>41</v>
      </c>
      <c r="B24" s="23"/>
      <c r="C24" s="23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x14ac:dyDescent="0.25">
      <c r="A25" s="28" t="s">
        <v>68</v>
      </c>
      <c r="B25" s="28"/>
      <c r="C25" s="28"/>
      <c r="D25" s="15">
        <v>192404.90000000002</v>
      </c>
      <c r="E25" s="15">
        <v>10715.190000000002</v>
      </c>
      <c r="F25" s="15">
        <v>9835.7799999999988</v>
      </c>
      <c r="G25" s="15">
        <v>9476.2200000000012</v>
      </c>
      <c r="H25" s="15">
        <v>-685376.67999999993</v>
      </c>
      <c r="I25" s="15">
        <v>467042.3</v>
      </c>
      <c r="J25" s="15">
        <v>90761.169999999984</v>
      </c>
      <c r="K25" s="15">
        <v>50626.98000000001</v>
      </c>
      <c r="L25" s="15">
        <v>9602.8800000000047</v>
      </c>
      <c r="M25" s="15">
        <v>-694898.15</v>
      </c>
      <c r="N25" s="15">
        <v>0</v>
      </c>
      <c r="O25" s="15">
        <v>0</v>
      </c>
      <c r="P25" s="8">
        <v>0</v>
      </c>
    </row>
    <row r="26" spans="1:16" ht="15" customHeight="1" x14ac:dyDescent="0.25">
      <c r="A26" s="28" t="s">
        <v>67</v>
      </c>
      <c r="B26" s="28"/>
      <c r="C26" s="28"/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8">
        <f>SUM(D26:O26)</f>
        <v>0</v>
      </c>
    </row>
    <row r="27" spans="1:16" x14ac:dyDescent="0.25">
      <c r="A27" s="28" t="s">
        <v>66</v>
      </c>
      <c r="B27" s="28"/>
      <c r="C27" s="28"/>
      <c r="D27" s="15">
        <v>975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8">
        <f>SUM(D27:O27)</f>
        <v>975</v>
      </c>
    </row>
    <row r="28" spans="1:16" ht="6" customHeight="1" x14ac:dyDescent="0.25">
      <c r="A28" s="6"/>
      <c r="B28" s="6"/>
      <c r="C28" s="6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x14ac:dyDescent="0.25">
      <c r="A29" s="26" t="s">
        <v>52</v>
      </c>
      <c r="B29" s="26"/>
      <c r="C29" s="26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x14ac:dyDescent="0.25">
      <c r="A30" s="29" t="s">
        <v>53</v>
      </c>
      <c r="B30" s="29"/>
      <c r="C30" s="29"/>
      <c r="D30" s="15">
        <v>-189.71999999999997</v>
      </c>
      <c r="E30" s="15">
        <v>-163.74</v>
      </c>
      <c r="F30" s="15">
        <v>197938.13</v>
      </c>
      <c r="G30" s="15">
        <v>-197938.13</v>
      </c>
      <c r="H30" s="15">
        <v>0</v>
      </c>
      <c r="I30" s="15">
        <v>0</v>
      </c>
      <c r="J30" s="15">
        <v>214.8</v>
      </c>
      <c r="K30" s="15">
        <v>-214.8</v>
      </c>
      <c r="L30" s="15">
        <v>0</v>
      </c>
      <c r="M30" s="15">
        <v>0</v>
      </c>
      <c r="N30" s="15">
        <v>0</v>
      </c>
      <c r="O30" s="15">
        <v>0</v>
      </c>
      <c r="P30" s="8">
        <f t="shared" ref="P30:P35" si="4">SUM(D30:O30)</f>
        <v>-353.45999999999185</v>
      </c>
    </row>
    <row r="31" spans="1:16" x14ac:dyDescent="0.25">
      <c r="A31" s="28" t="s">
        <v>54</v>
      </c>
      <c r="B31" s="28"/>
      <c r="C31" s="28"/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8">
        <f t="shared" si="4"/>
        <v>0</v>
      </c>
    </row>
    <row r="32" spans="1:16" x14ac:dyDescent="0.25">
      <c r="A32" s="28" t="s">
        <v>57</v>
      </c>
      <c r="B32" s="28"/>
      <c r="C32" s="28"/>
      <c r="D32" s="15">
        <v>-183978.05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8">
        <f t="shared" si="4"/>
        <v>-183978.05</v>
      </c>
    </row>
    <row r="33" spans="1:16" x14ac:dyDescent="0.25">
      <c r="A33" s="28" t="s">
        <v>65</v>
      </c>
      <c r="B33" s="28"/>
      <c r="C33" s="28"/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8">
        <f t="shared" si="4"/>
        <v>0</v>
      </c>
    </row>
    <row r="34" spans="1:16" ht="4.5" customHeight="1" x14ac:dyDescent="0.25">
      <c r="A34" s="6"/>
      <c r="B34" s="6"/>
      <c r="C34" s="6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8">
        <f t="shared" si="4"/>
        <v>0</v>
      </c>
    </row>
    <row r="35" spans="1:16" x14ac:dyDescent="0.25">
      <c r="A35" s="30" t="s">
        <v>61</v>
      </c>
      <c r="B35" s="30"/>
      <c r="C35" s="30"/>
      <c r="D35" s="18">
        <f t="shared" ref="D35:O35" si="5">SUM(D25:D33)</f>
        <v>9212.1300000000338</v>
      </c>
      <c r="E35" s="18">
        <f t="shared" si="5"/>
        <v>10551.450000000003</v>
      </c>
      <c r="F35" s="18">
        <f t="shared" si="5"/>
        <v>207773.91</v>
      </c>
      <c r="G35" s="18">
        <f t="shared" si="5"/>
        <v>-188461.91</v>
      </c>
      <c r="H35" s="18">
        <f t="shared" si="5"/>
        <v>-685376.67999999993</v>
      </c>
      <c r="I35" s="18">
        <f t="shared" si="5"/>
        <v>467042.3</v>
      </c>
      <c r="J35" s="18">
        <f t="shared" si="5"/>
        <v>90975.969999999987</v>
      </c>
      <c r="K35" s="18">
        <f t="shared" si="5"/>
        <v>50412.180000000008</v>
      </c>
      <c r="L35" s="18">
        <f t="shared" si="5"/>
        <v>9602.8800000000047</v>
      </c>
      <c r="M35" s="18">
        <f t="shared" si="5"/>
        <v>-694898.15</v>
      </c>
      <c r="N35" s="18">
        <f t="shared" si="5"/>
        <v>0</v>
      </c>
      <c r="O35" s="18">
        <f t="shared" si="5"/>
        <v>0</v>
      </c>
      <c r="P35" s="8">
        <f t="shared" si="4"/>
        <v>-723165.91999999993</v>
      </c>
    </row>
    <row r="36" spans="1:16" ht="33" customHeight="1" x14ac:dyDescent="0.25">
      <c r="A36" s="27" t="s">
        <v>62</v>
      </c>
      <c r="B36" s="27"/>
      <c r="C36" s="27"/>
      <c r="D36" s="19">
        <f t="shared" ref="D36:P36" si="6">D35+D22</f>
        <v>-70381.209999999963</v>
      </c>
      <c r="E36" s="19">
        <f t="shared" si="6"/>
        <v>-91529.99</v>
      </c>
      <c r="F36" s="19">
        <f t="shared" si="6"/>
        <v>10486.779999999999</v>
      </c>
      <c r="G36" s="19">
        <f t="shared" si="6"/>
        <v>-189617.91</v>
      </c>
      <c r="H36" s="19">
        <f t="shared" si="6"/>
        <v>-73021.249999999884</v>
      </c>
      <c r="I36" s="19">
        <f t="shared" si="6"/>
        <v>365354.49</v>
      </c>
      <c r="J36" s="19">
        <f t="shared" si="6"/>
        <v>-10194.210000000006</v>
      </c>
      <c r="K36" s="19">
        <f t="shared" si="6"/>
        <v>-55817.359999999986</v>
      </c>
      <c r="L36" s="19">
        <f t="shared" si="6"/>
        <v>-102299.33</v>
      </c>
      <c r="M36" s="19">
        <f t="shared" si="6"/>
        <v>-139200.33999999997</v>
      </c>
      <c r="N36" s="19">
        <f t="shared" si="6"/>
        <v>0</v>
      </c>
      <c r="O36" s="19">
        <f t="shared" si="6"/>
        <v>0</v>
      </c>
      <c r="P36" s="19">
        <f t="shared" si="6"/>
        <v>-356220.33000000007</v>
      </c>
    </row>
    <row r="37" spans="1:16" x14ac:dyDescent="0.25">
      <c r="A37" s="26"/>
      <c r="B37" s="26"/>
      <c r="C37" s="2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 x14ac:dyDescent="0.25">
      <c r="A38" s="23" t="s">
        <v>63</v>
      </c>
      <c r="B38" s="23"/>
      <c r="C38" s="23"/>
      <c r="D38" s="20">
        <v>528529.44999999995</v>
      </c>
      <c r="E38" s="20">
        <f t="shared" ref="E38:O38" si="7">D39</f>
        <v>458148.24</v>
      </c>
      <c r="F38" s="20">
        <f t="shared" si="7"/>
        <v>366618.25</v>
      </c>
      <c r="G38" s="20">
        <f t="shared" si="7"/>
        <v>377105.03</v>
      </c>
      <c r="H38" s="20">
        <f t="shared" si="7"/>
        <v>187487.12000000002</v>
      </c>
      <c r="I38" s="20">
        <f t="shared" si="7"/>
        <v>114465.87000000014</v>
      </c>
      <c r="J38" s="20">
        <f t="shared" si="7"/>
        <v>479820.3600000001</v>
      </c>
      <c r="K38" s="20">
        <f t="shared" si="7"/>
        <v>469626.15000000008</v>
      </c>
      <c r="L38" s="20">
        <f t="shared" si="7"/>
        <v>413808.7900000001</v>
      </c>
      <c r="M38" s="20">
        <f t="shared" si="7"/>
        <v>311509.46000000008</v>
      </c>
      <c r="N38" s="20">
        <f t="shared" si="7"/>
        <v>172309.12000000011</v>
      </c>
      <c r="O38" s="20">
        <f t="shared" si="7"/>
        <v>172309.12000000011</v>
      </c>
      <c r="P38" s="20">
        <f>D38</f>
        <v>528529.44999999995</v>
      </c>
    </row>
    <row r="39" spans="1:16" x14ac:dyDescent="0.25">
      <c r="A39" s="26" t="s">
        <v>64</v>
      </c>
      <c r="B39" s="26"/>
      <c r="C39" s="26"/>
      <c r="D39" s="13">
        <f t="shared" ref="D39:P39" si="8">D38+D36</f>
        <v>458148.24</v>
      </c>
      <c r="E39" s="13">
        <f t="shared" si="8"/>
        <v>366618.25</v>
      </c>
      <c r="F39" s="13">
        <f t="shared" si="8"/>
        <v>377105.03</v>
      </c>
      <c r="G39" s="13">
        <f t="shared" si="8"/>
        <v>187487.12000000002</v>
      </c>
      <c r="H39" s="13">
        <f t="shared" si="8"/>
        <v>114465.87000000014</v>
      </c>
      <c r="I39" s="13">
        <f t="shared" si="8"/>
        <v>479820.3600000001</v>
      </c>
      <c r="J39" s="13">
        <f t="shared" si="8"/>
        <v>469626.15000000008</v>
      </c>
      <c r="K39" s="13">
        <f t="shared" si="8"/>
        <v>413808.7900000001</v>
      </c>
      <c r="L39" s="13">
        <f t="shared" si="8"/>
        <v>311509.46000000008</v>
      </c>
      <c r="M39" s="13">
        <f t="shared" si="8"/>
        <v>172309.12000000011</v>
      </c>
      <c r="N39" s="13">
        <f t="shared" si="8"/>
        <v>172309.12000000011</v>
      </c>
      <c r="O39" s="13">
        <f t="shared" si="8"/>
        <v>172309.12000000011</v>
      </c>
      <c r="P39" s="13">
        <f t="shared" si="8"/>
        <v>172309.11999999988</v>
      </c>
    </row>
    <row r="40" spans="1:16" x14ac:dyDescent="0.25">
      <c r="A40" s="23"/>
      <c r="B40" s="23"/>
      <c r="C40" s="23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x14ac:dyDescent="0.25">
      <c r="A41" s="26"/>
      <c r="B41" s="26"/>
      <c r="C41" s="2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6" x14ac:dyDescent="0.25">
      <c r="A42" s="23"/>
      <c r="B42" s="23"/>
      <c r="C42" s="23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5">
      <c r="A43" s="26"/>
      <c r="B43" s="26"/>
      <c r="C43" s="2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6" x14ac:dyDescent="0.25">
      <c r="A44" s="23"/>
      <c r="B44" s="23"/>
      <c r="C44" s="23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5">
      <c r="A45" s="26"/>
      <c r="B45" s="26"/>
      <c r="C45" s="2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 x14ac:dyDescent="0.25">
      <c r="A46" s="23"/>
      <c r="B46" s="23"/>
      <c r="C46" s="23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x14ac:dyDescent="0.25">
      <c r="A47" s="26"/>
      <c r="B47" s="26"/>
      <c r="C47" s="26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</row>
    <row r="48" spans="1:16" x14ac:dyDescent="0.25">
      <c r="A48" s="23"/>
      <c r="B48" s="23"/>
      <c r="C48" s="23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x14ac:dyDescent="0.25">
      <c r="A49" s="24"/>
      <c r="B49" s="24"/>
      <c r="C49" s="24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</row>
    <row r="50" spans="1:16" x14ac:dyDescent="0.25">
      <c r="A50" s="25"/>
      <c r="B50" s="25"/>
      <c r="C50" s="25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x14ac:dyDescent="0.25">
      <c r="A51" s="24"/>
      <c r="B51" s="24"/>
      <c r="C51" s="24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</row>
    <row r="52" spans="1:16" x14ac:dyDescent="0.25">
      <c r="A52" s="25"/>
      <c r="B52" s="25"/>
      <c r="C52" s="25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x14ac:dyDescent="0.25">
      <c r="A53" s="24"/>
      <c r="B53" s="24"/>
      <c r="C53" s="24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</sheetData>
  <mergeCells count="39">
    <mergeCell ref="A1:O1"/>
    <mergeCell ref="A2:O2"/>
    <mergeCell ref="A3:O3"/>
    <mergeCell ref="A4:O4"/>
    <mergeCell ref="A6:C6"/>
    <mergeCell ref="A24:C24"/>
    <mergeCell ref="A25:C25"/>
    <mergeCell ref="A26:C26"/>
    <mergeCell ref="A27:C27"/>
    <mergeCell ref="A7:C7"/>
    <mergeCell ref="A13:C13"/>
    <mergeCell ref="A15:C15"/>
    <mergeCell ref="A20:C20"/>
    <mergeCell ref="A22:C22"/>
    <mergeCell ref="A23:C23"/>
    <mergeCell ref="A29:C29"/>
    <mergeCell ref="A30:C30"/>
    <mergeCell ref="A43:C43"/>
    <mergeCell ref="A32:C32"/>
    <mergeCell ref="A33:C33"/>
    <mergeCell ref="A35:C35"/>
    <mergeCell ref="A36:C36"/>
    <mergeCell ref="A37:C37"/>
    <mergeCell ref="A38:C38"/>
    <mergeCell ref="A39:C39"/>
    <mergeCell ref="A31:C31"/>
    <mergeCell ref="A40:C40"/>
    <mergeCell ref="A41:C41"/>
    <mergeCell ref="A42:C42"/>
    <mergeCell ref="A50:C50"/>
    <mergeCell ref="A51:C51"/>
    <mergeCell ref="A53:C53"/>
    <mergeCell ref="A44:C44"/>
    <mergeCell ref="A45:C45"/>
    <mergeCell ref="A46:C46"/>
    <mergeCell ref="A47:C47"/>
    <mergeCell ref="A48:C48"/>
    <mergeCell ref="A49:C49"/>
    <mergeCell ref="A52:C52"/>
  </mergeCells>
  <pageMargins left="0.7" right="0.7" top="0.75" bottom="0.75" header="0.3" footer="0.3"/>
  <pageSetup paperSize="17" scale="65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showGridLines="0" topLeftCell="A18" zoomScaleNormal="100" workbookViewId="0">
      <selection activeCell="H38" sqref="H38"/>
    </sheetView>
  </sheetViews>
  <sheetFormatPr defaultRowHeight="15" x14ac:dyDescent="0.25"/>
  <cols>
    <col min="1" max="1" width="20.5703125" customWidth="1"/>
    <col min="3" max="3" width="2.140625" customWidth="1"/>
    <col min="4" max="4" width="13.42578125" style="1" bestFit="1" customWidth="1"/>
    <col min="5" max="8" width="12" style="1" bestFit="1" customWidth="1"/>
    <col min="9" max="9" width="12.28515625" style="1" bestFit="1" customWidth="1"/>
    <col min="10" max="11" width="12" style="1" bestFit="1" customWidth="1"/>
    <col min="12" max="13" width="12.140625" style="1" bestFit="1" customWidth="1"/>
    <col min="14" max="14" width="12" style="1" bestFit="1" customWidth="1"/>
    <col min="15" max="16" width="12.42578125" style="1" bestFit="1" customWidth="1"/>
  </cols>
  <sheetData>
    <row r="1" spans="1:16" ht="1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15" customHeight="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15" customHeight="1" x14ac:dyDescent="0.25">
      <c r="A3" s="34" t="s">
        <v>72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ht="15" customHeight="1" x14ac:dyDescent="0.25">
      <c r="A4" s="34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6" ht="7.5" customHeight="1" x14ac:dyDescent="0.25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35" t="s">
        <v>4</v>
      </c>
      <c r="B6" s="35"/>
      <c r="C6" s="35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4" t="s">
        <v>17</v>
      </c>
    </row>
    <row r="7" spans="1:16" x14ac:dyDescent="0.25">
      <c r="A7" s="31" t="s">
        <v>18</v>
      </c>
      <c r="B7" s="26"/>
      <c r="C7" s="2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5">
      <c r="A8" s="6" t="s">
        <v>21</v>
      </c>
      <c r="B8" s="7"/>
      <c r="C8" s="7"/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/>
      <c r="O8" s="8"/>
      <c r="P8" s="8">
        <f t="shared" ref="P8:P17" si="0">SUM(D8:O8)</f>
        <v>0</v>
      </c>
    </row>
    <row r="9" spans="1:16" x14ac:dyDescent="0.25">
      <c r="A9" s="6" t="s">
        <v>22</v>
      </c>
      <c r="B9" s="7"/>
      <c r="C9" s="7"/>
      <c r="D9" s="8">
        <v>316824</v>
      </c>
      <c r="E9" s="8">
        <v>259643.16</v>
      </c>
      <c r="F9" s="8">
        <v>386691.32</v>
      </c>
      <c r="G9" s="8">
        <v>315401.34000000003</v>
      </c>
      <c r="H9" s="8">
        <v>264661.18</v>
      </c>
      <c r="I9" s="8">
        <v>404943.43</v>
      </c>
      <c r="J9" s="8">
        <v>338113.23</v>
      </c>
      <c r="K9" s="8">
        <v>287185.12</v>
      </c>
      <c r="L9" s="8">
        <v>418576.23</v>
      </c>
      <c r="M9" s="8">
        <v>327443.58</v>
      </c>
      <c r="N9" s="8">
        <v>0</v>
      </c>
      <c r="O9" s="8">
        <v>0</v>
      </c>
      <c r="P9" s="8">
        <f t="shared" si="0"/>
        <v>3319482.5900000003</v>
      </c>
    </row>
    <row r="10" spans="1:16" x14ac:dyDescent="0.25">
      <c r="A10" s="6" t="s">
        <v>23</v>
      </c>
      <c r="B10" s="7"/>
      <c r="C10" s="7"/>
      <c r="D10" s="8">
        <v>3016.14</v>
      </c>
      <c r="E10" s="8">
        <v>5348.6</v>
      </c>
      <c r="F10" s="8">
        <v>6130.88</v>
      </c>
      <c r="G10" s="8">
        <v>6194.68</v>
      </c>
      <c r="H10" s="8">
        <v>6640.48</v>
      </c>
      <c r="I10" s="8">
        <v>6509.5</v>
      </c>
      <c r="J10" s="8">
        <v>6885.1</v>
      </c>
      <c r="K10" s="8">
        <v>6635.27</v>
      </c>
      <c r="L10" s="8">
        <v>6249.09</v>
      </c>
      <c r="M10" s="8">
        <v>6552.91</v>
      </c>
      <c r="N10" s="8">
        <v>0</v>
      </c>
      <c r="O10" s="8">
        <v>0</v>
      </c>
      <c r="P10" s="8">
        <f t="shared" si="0"/>
        <v>60162.649999999994</v>
      </c>
    </row>
    <row r="11" spans="1:16" hidden="1" x14ac:dyDescent="0.25">
      <c r="A11" s="6" t="s">
        <v>24</v>
      </c>
      <c r="B11" s="7"/>
      <c r="C11" s="7"/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f t="shared" si="0"/>
        <v>0</v>
      </c>
    </row>
    <row r="12" spans="1:16" hidden="1" x14ac:dyDescent="0.25">
      <c r="A12" s="6" t="s">
        <v>26</v>
      </c>
      <c r="B12" s="7"/>
      <c r="C12" s="7"/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f t="shared" si="0"/>
        <v>0</v>
      </c>
    </row>
    <row r="13" spans="1:16" hidden="1" x14ac:dyDescent="0.25">
      <c r="A13" s="6" t="s">
        <v>27</v>
      </c>
      <c r="B13" s="7"/>
      <c r="C13" s="7"/>
      <c r="D13" s="8">
        <v>0</v>
      </c>
      <c r="E13" s="8">
        <v>0</v>
      </c>
      <c r="F13" s="8">
        <v>16.399999999999999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f t="shared" si="0"/>
        <v>16.399999999999999</v>
      </c>
    </row>
    <row r="14" spans="1:16" hidden="1" x14ac:dyDescent="0.25">
      <c r="A14" s="6" t="s">
        <v>28</v>
      </c>
      <c r="B14" s="7"/>
      <c r="C14" s="7"/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f t="shared" si="0"/>
        <v>0</v>
      </c>
    </row>
    <row r="15" spans="1:16" x14ac:dyDescent="0.25">
      <c r="A15" s="6" t="s">
        <v>30</v>
      </c>
      <c r="B15" s="7"/>
      <c r="C15" s="7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f t="shared" si="0"/>
        <v>0</v>
      </c>
    </row>
    <row r="16" spans="1:16" hidden="1" x14ac:dyDescent="0.25">
      <c r="A16" s="6" t="s">
        <v>71</v>
      </c>
      <c r="B16" s="7"/>
      <c r="C16" s="7"/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/>
      <c r="O16" s="8"/>
      <c r="P16" s="8">
        <f t="shared" si="0"/>
        <v>0</v>
      </c>
    </row>
    <row r="17" spans="1:16" x14ac:dyDescent="0.25">
      <c r="A17" s="31" t="s">
        <v>31</v>
      </c>
      <c r="B17" s="26"/>
      <c r="C17" s="26"/>
      <c r="D17" s="8">
        <f t="shared" ref="D17:O17" si="1">SUM(D8:D16)</f>
        <v>319840.14</v>
      </c>
      <c r="E17" s="8">
        <f t="shared" si="1"/>
        <v>264991.76</v>
      </c>
      <c r="F17" s="8">
        <f t="shared" si="1"/>
        <v>392838.60000000003</v>
      </c>
      <c r="G17" s="8">
        <f t="shared" si="1"/>
        <v>321596.02</v>
      </c>
      <c r="H17" s="8">
        <f t="shared" si="1"/>
        <v>271301.65999999997</v>
      </c>
      <c r="I17" s="8">
        <f t="shared" si="1"/>
        <v>411452.93</v>
      </c>
      <c r="J17" s="8">
        <f t="shared" si="1"/>
        <v>344998.32999999996</v>
      </c>
      <c r="K17" s="8">
        <f t="shared" si="1"/>
        <v>293820.39</v>
      </c>
      <c r="L17" s="8">
        <f t="shared" si="1"/>
        <v>424825.32</v>
      </c>
      <c r="M17" s="8">
        <f t="shared" si="1"/>
        <v>333996.49</v>
      </c>
      <c r="N17" s="8">
        <f t="shared" si="1"/>
        <v>0</v>
      </c>
      <c r="O17" s="8">
        <f t="shared" si="1"/>
        <v>0</v>
      </c>
      <c r="P17" s="8">
        <f t="shared" si="0"/>
        <v>3379661.6399999997</v>
      </c>
    </row>
    <row r="18" spans="1:16" ht="6.75" customHeight="1" x14ac:dyDescent="0.25">
      <c r="A18" s="9"/>
      <c r="B18" s="9"/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x14ac:dyDescent="0.25">
      <c r="A19" s="31" t="s">
        <v>32</v>
      </c>
      <c r="B19" s="26"/>
      <c r="C19" s="26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25">
      <c r="A20" s="6" t="s">
        <v>33</v>
      </c>
      <c r="B20" s="7"/>
      <c r="C20" s="7"/>
      <c r="D20" s="8">
        <v>72478.539999999994</v>
      </c>
      <c r="E20" s="8">
        <v>95789.59</v>
      </c>
      <c r="F20" s="8">
        <v>94896.99</v>
      </c>
      <c r="G20" s="8">
        <v>92579.75</v>
      </c>
      <c r="H20" s="8">
        <v>91344.08</v>
      </c>
      <c r="I20" s="8">
        <v>133454.97</v>
      </c>
      <c r="J20" s="8">
        <v>100776.15</v>
      </c>
      <c r="K20" s="8">
        <v>102276.8</v>
      </c>
      <c r="L20" s="8">
        <v>97530.01</v>
      </c>
      <c r="M20" s="8">
        <v>96439.16</v>
      </c>
      <c r="N20" s="8">
        <v>0</v>
      </c>
      <c r="O20" s="8">
        <v>0</v>
      </c>
      <c r="P20" s="8">
        <f t="shared" ref="P20:P27" si="2">SUM(D20:O20)</f>
        <v>977566.04000000015</v>
      </c>
    </row>
    <row r="21" spans="1:16" x14ac:dyDescent="0.25">
      <c r="A21" s="6" t="s">
        <v>34</v>
      </c>
      <c r="B21" s="7"/>
      <c r="C21" s="7"/>
      <c r="D21" s="8">
        <v>0</v>
      </c>
      <c r="E21" s="8">
        <v>2214.73</v>
      </c>
      <c r="F21" s="8">
        <v>0</v>
      </c>
      <c r="G21" s="8">
        <v>4064.45</v>
      </c>
      <c r="H21" s="8">
        <v>5997.3</v>
      </c>
      <c r="I21" s="8">
        <v>0</v>
      </c>
      <c r="J21" s="8">
        <v>125</v>
      </c>
      <c r="K21" s="8">
        <v>0</v>
      </c>
      <c r="L21" s="8">
        <v>3401.03</v>
      </c>
      <c r="M21" s="8">
        <v>2130.4</v>
      </c>
      <c r="N21" s="8">
        <v>0</v>
      </c>
      <c r="O21" s="8">
        <v>0</v>
      </c>
      <c r="P21" s="8">
        <f t="shared" si="2"/>
        <v>17932.91</v>
      </c>
    </row>
    <row r="22" spans="1:16" x14ac:dyDescent="0.25">
      <c r="A22" s="6" t="s">
        <v>35</v>
      </c>
      <c r="B22" s="7"/>
      <c r="C22" s="7"/>
      <c r="D22" s="8">
        <v>29274.59</v>
      </c>
      <c r="E22" s="8">
        <v>58039.92</v>
      </c>
      <c r="F22" s="8">
        <v>123854.09</v>
      </c>
      <c r="G22" s="8">
        <v>82168.98</v>
      </c>
      <c r="H22" s="8">
        <v>55003.29</v>
      </c>
      <c r="I22" s="8">
        <v>62594.46</v>
      </c>
      <c r="J22" s="8">
        <v>62393.67</v>
      </c>
      <c r="K22" s="8">
        <v>42153.64</v>
      </c>
      <c r="L22" s="8">
        <v>213186.09</v>
      </c>
      <c r="M22" s="8">
        <v>25791.96</v>
      </c>
      <c r="N22" s="8">
        <v>0</v>
      </c>
      <c r="O22" s="8">
        <v>0</v>
      </c>
      <c r="P22" s="8">
        <f t="shared" si="2"/>
        <v>754460.69</v>
      </c>
    </row>
    <row r="23" spans="1:16" x14ac:dyDescent="0.25">
      <c r="A23" s="6" t="s">
        <v>36</v>
      </c>
      <c r="B23" s="7"/>
      <c r="C23" s="7"/>
      <c r="D23" s="8">
        <v>0</v>
      </c>
      <c r="E23" s="8">
        <v>0</v>
      </c>
      <c r="F23" s="8">
        <v>130000</v>
      </c>
      <c r="G23" s="8">
        <v>0</v>
      </c>
      <c r="H23" s="8">
        <v>145000</v>
      </c>
      <c r="I23" s="8">
        <v>0</v>
      </c>
      <c r="J23" s="8">
        <v>0</v>
      </c>
      <c r="K23" s="8">
        <v>0</v>
      </c>
      <c r="L23" s="8">
        <v>0</v>
      </c>
      <c r="M23" s="8">
        <v>200105</v>
      </c>
      <c r="N23" s="8">
        <v>0</v>
      </c>
      <c r="O23" s="8">
        <v>0</v>
      </c>
      <c r="P23" s="8">
        <f t="shared" si="2"/>
        <v>475105</v>
      </c>
    </row>
    <row r="24" spans="1:16" x14ac:dyDescent="0.25">
      <c r="A24" s="6" t="s">
        <v>37</v>
      </c>
      <c r="B24" s="7"/>
      <c r="C24" s="7"/>
      <c r="D24" s="8">
        <v>0</v>
      </c>
      <c r="E24" s="8">
        <v>0</v>
      </c>
      <c r="F24" s="8">
        <v>48350</v>
      </c>
      <c r="G24" s="8">
        <v>10252.879999999999</v>
      </c>
      <c r="H24" s="8">
        <v>4600</v>
      </c>
      <c r="I24" s="8">
        <v>0</v>
      </c>
      <c r="J24" s="8">
        <v>0</v>
      </c>
      <c r="K24" s="8">
        <v>0</v>
      </c>
      <c r="L24" s="8">
        <v>47050</v>
      </c>
      <c r="M24" s="8">
        <v>10252.879999999999</v>
      </c>
      <c r="N24" s="8">
        <v>0</v>
      </c>
      <c r="O24" s="8">
        <v>0</v>
      </c>
      <c r="P24" s="8">
        <f t="shared" si="2"/>
        <v>120505.76000000001</v>
      </c>
    </row>
    <row r="25" spans="1:16" x14ac:dyDescent="0.25">
      <c r="A25" s="6" t="s">
        <v>38</v>
      </c>
      <c r="B25" s="7"/>
      <c r="C25" s="7"/>
      <c r="D25" s="8">
        <v>120919.99</v>
      </c>
      <c r="E25" s="8">
        <v>74824.98</v>
      </c>
      <c r="F25" s="8">
        <v>75417.649999999994</v>
      </c>
      <c r="G25" s="8">
        <v>76792.179999999993</v>
      </c>
      <c r="H25" s="8">
        <v>75267.55</v>
      </c>
      <c r="I25" s="8">
        <v>79141.52</v>
      </c>
      <c r="J25" s="8">
        <v>71205.119999999995</v>
      </c>
      <c r="K25" s="8">
        <v>75303.429999999993</v>
      </c>
      <c r="L25" s="8">
        <v>74941.490000000005</v>
      </c>
      <c r="M25" s="8">
        <v>73430.17</v>
      </c>
      <c r="N25" s="8">
        <v>0</v>
      </c>
      <c r="O25" s="8">
        <v>0</v>
      </c>
      <c r="P25" s="8">
        <f t="shared" si="2"/>
        <v>797244.08</v>
      </c>
    </row>
    <row r="26" spans="1:16" x14ac:dyDescent="0.25">
      <c r="A26" s="6" t="s">
        <v>30</v>
      </c>
      <c r="B26" s="7"/>
      <c r="C26" s="7"/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182547</v>
      </c>
      <c r="L26" s="8">
        <v>0</v>
      </c>
      <c r="M26" s="8">
        <v>0</v>
      </c>
      <c r="N26" s="8">
        <v>0</v>
      </c>
      <c r="O26" s="8">
        <v>0</v>
      </c>
      <c r="P26" s="8">
        <f t="shared" si="2"/>
        <v>182547</v>
      </c>
    </row>
    <row r="27" spans="1:16" x14ac:dyDescent="0.25">
      <c r="A27" s="31" t="s">
        <v>39</v>
      </c>
      <c r="B27" s="26"/>
      <c r="C27" s="26"/>
      <c r="D27" s="8">
        <f t="shared" ref="D27:O27" si="3">SUM(D20:D26)</f>
        <v>222673.12</v>
      </c>
      <c r="E27" s="8">
        <f t="shared" si="3"/>
        <v>230869.21999999997</v>
      </c>
      <c r="F27" s="8">
        <f t="shared" si="3"/>
        <v>472518.73</v>
      </c>
      <c r="G27" s="8">
        <f t="shared" si="3"/>
        <v>265858.24</v>
      </c>
      <c r="H27" s="8">
        <f t="shared" si="3"/>
        <v>377212.22000000003</v>
      </c>
      <c r="I27" s="8">
        <f t="shared" si="3"/>
        <v>275190.95</v>
      </c>
      <c r="J27" s="8">
        <f t="shared" si="3"/>
        <v>234499.94</v>
      </c>
      <c r="K27" s="8">
        <f t="shared" si="3"/>
        <v>402280.87</v>
      </c>
      <c r="L27" s="8">
        <f t="shared" si="3"/>
        <v>436108.62</v>
      </c>
      <c r="M27" s="8">
        <f t="shared" si="3"/>
        <v>408149.57</v>
      </c>
      <c r="N27" s="8">
        <f t="shared" si="3"/>
        <v>0</v>
      </c>
      <c r="O27" s="8">
        <f t="shared" si="3"/>
        <v>0</v>
      </c>
      <c r="P27" s="8">
        <f t="shared" si="2"/>
        <v>3325361.48</v>
      </c>
    </row>
    <row r="28" spans="1:16" ht="5.25" customHeight="1" x14ac:dyDescent="0.25">
      <c r="A28" s="11"/>
      <c r="B28" s="12"/>
      <c r="C28" s="12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5">
      <c r="A29" s="32" t="s">
        <v>40</v>
      </c>
      <c r="B29" s="32"/>
      <c r="C29" s="32"/>
      <c r="D29" s="13">
        <f t="shared" ref="D29:P29" si="4">D17-D27</f>
        <v>97167.020000000019</v>
      </c>
      <c r="E29" s="13">
        <f t="shared" si="4"/>
        <v>34122.540000000037</v>
      </c>
      <c r="F29" s="13">
        <f t="shared" si="4"/>
        <v>-79680.129999999946</v>
      </c>
      <c r="G29" s="13">
        <f t="shared" si="4"/>
        <v>55737.780000000028</v>
      </c>
      <c r="H29" s="13">
        <f t="shared" si="4"/>
        <v>-105910.56000000006</v>
      </c>
      <c r="I29" s="13">
        <f t="shared" si="4"/>
        <v>136261.97999999998</v>
      </c>
      <c r="J29" s="13">
        <f t="shared" si="4"/>
        <v>110498.38999999996</v>
      </c>
      <c r="K29" s="13">
        <f t="shared" si="4"/>
        <v>-108460.47999999998</v>
      </c>
      <c r="L29" s="13">
        <f t="shared" si="4"/>
        <v>-11283.299999999988</v>
      </c>
      <c r="M29" s="13">
        <f t="shared" si="4"/>
        <v>-74153.080000000016</v>
      </c>
      <c r="N29" s="13">
        <f t="shared" si="4"/>
        <v>0</v>
      </c>
      <c r="O29" s="13">
        <f t="shared" si="4"/>
        <v>0</v>
      </c>
      <c r="P29" s="13">
        <f t="shared" si="4"/>
        <v>54300.159999999683</v>
      </c>
    </row>
    <row r="30" spans="1:16" ht="4.5" customHeight="1" x14ac:dyDescent="0.25">
      <c r="A30" s="23"/>
      <c r="B30" s="23"/>
      <c r="C30" s="23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x14ac:dyDescent="0.25">
      <c r="A31" s="23" t="s">
        <v>41</v>
      </c>
      <c r="B31" s="23"/>
      <c r="C31" s="23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x14ac:dyDescent="0.25">
      <c r="A32" s="28" t="s">
        <v>70</v>
      </c>
      <c r="B32" s="28"/>
      <c r="C32" s="28"/>
      <c r="D32" s="15">
        <v>362552.17000000004</v>
      </c>
      <c r="E32" s="15">
        <v>-52504.390000000014</v>
      </c>
      <c r="F32" s="15">
        <v>-20422.239999999991</v>
      </c>
      <c r="G32" s="15">
        <v>-49851.549999999988</v>
      </c>
      <c r="H32" s="15">
        <v>25254.869999999995</v>
      </c>
      <c r="I32" s="15">
        <v>-52174.75</v>
      </c>
      <c r="J32" s="15">
        <v>-11015.299999999988</v>
      </c>
      <c r="K32" s="15">
        <v>-29399.979999999981</v>
      </c>
      <c r="L32" s="15">
        <v>-124587.19000000006</v>
      </c>
      <c r="M32" s="15">
        <v>12715.400000000023</v>
      </c>
      <c r="N32" s="15">
        <v>0</v>
      </c>
      <c r="O32" s="15">
        <v>0</v>
      </c>
      <c r="P32" s="8">
        <v>0</v>
      </c>
    </row>
    <row r="33" spans="1:16" ht="15" customHeight="1" x14ac:dyDescent="0.25">
      <c r="A33" s="28" t="s">
        <v>67</v>
      </c>
      <c r="B33" s="28"/>
      <c r="C33" s="28"/>
      <c r="D33" s="15">
        <v>30913.63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8">
        <f>SUM(D33:O33)</f>
        <v>30913.63</v>
      </c>
    </row>
    <row r="34" spans="1:16" x14ac:dyDescent="0.25">
      <c r="A34" s="28" t="s">
        <v>66</v>
      </c>
      <c r="B34" s="28"/>
      <c r="C34" s="28"/>
      <c r="D34" s="15">
        <v>-345715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8">
        <f>SUM(D34:O34)</f>
        <v>-345715</v>
      </c>
    </row>
    <row r="35" spans="1:16" ht="6" customHeight="1" x14ac:dyDescent="0.25">
      <c r="A35" s="6"/>
      <c r="B35" s="6"/>
      <c r="C35" s="6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x14ac:dyDescent="0.25">
      <c r="A36" s="26" t="s">
        <v>52</v>
      </c>
      <c r="B36" s="26"/>
      <c r="C36" s="2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6" x14ac:dyDescent="0.25">
      <c r="A37" s="29" t="s">
        <v>53</v>
      </c>
      <c r="B37" s="29"/>
      <c r="C37" s="29"/>
      <c r="D37" s="15">
        <v>-87573.389999999985</v>
      </c>
      <c r="E37" s="15">
        <v>-16969.690000000002</v>
      </c>
      <c r="F37" s="15">
        <v>32521.840000000004</v>
      </c>
      <c r="G37" s="15">
        <v>-25320.68</v>
      </c>
      <c r="H37" s="15">
        <v>-11747.87</v>
      </c>
      <c r="I37" s="15">
        <v>1853.45</v>
      </c>
      <c r="J37" s="15">
        <v>14244.439999999999</v>
      </c>
      <c r="K37" s="15">
        <v>3478.6700000000019</v>
      </c>
      <c r="L37" s="15">
        <v>-17228.38</v>
      </c>
      <c r="M37" s="15">
        <v>-29567.62</v>
      </c>
      <c r="N37" s="15">
        <v>0</v>
      </c>
      <c r="O37" s="15">
        <v>0</v>
      </c>
      <c r="P37" s="8">
        <f t="shared" ref="P37:P44" si="5">SUM(D37:O37)</f>
        <v>-136309.22999999998</v>
      </c>
    </row>
    <row r="38" spans="1:16" x14ac:dyDescent="0.25">
      <c r="A38" s="28" t="s">
        <v>54</v>
      </c>
      <c r="B38" s="28"/>
      <c r="C38" s="28"/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8">
        <f t="shared" si="5"/>
        <v>0</v>
      </c>
    </row>
    <row r="39" spans="1:16" x14ac:dyDescent="0.25">
      <c r="A39" s="28" t="s">
        <v>57</v>
      </c>
      <c r="B39" s="28"/>
      <c r="C39" s="28"/>
      <c r="D39" s="15">
        <v>19.110000000000014</v>
      </c>
      <c r="E39" s="15">
        <v>0</v>
      </c>
      <c r="F39" s="15">
        <v>-327.91999999999996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8">
        <f t="shared" si="5"/>
        <v>-308.80999999999995</v>
      </c>
    </row>
    <row r="40" spans="1:16" x14ac:dyDescent="0.25">
      <c r="A40" s="28" t="s">
        <v>58</v>
      </c>
      <c r="B40" s="28"/>
      <c r="C40" s="28"/>
      <c r="D40" s="15">
        <v>0</v>
      </c>
      <c r="E40" s="15">
        <v>9.85</v>
      </c>
      <c r="F40" s="15">
        <v>-9.85</v>
      </c>
      <c r="G40" s="15">
        <v>0</v>
      </c>
      <c r="H40" s="15">
        <v>28.560000000000002</v>
      </c>
      <c r="I40" s="15">
        <v>-50.81</v>
      </c>
      <c r="J40" s="15">
        <v>57.120000000000005</v>
      </c>
      <c r="K40" s="15">
        <v>28.559999999999988</v>
      </c>
      <c r="L40" s="15">
        <v>32.480000000000004</v>
      </c>
      <c r="M40" s="15">
        <v>109.43</v>
      </c>
      <c r="N40" s="15">
        <v>0</v>
      </c>
      <c r="O40" s="15">
        <v>0</v>
      </c>
      <c r="P40" s="8">
        <f t="shared" si="5"/>
        <v>205.34</v>
      </c>
    </row>
    <row r="41" spans="1:16" x14ac:dyDescent="0.25">
      <c r="A41" s="29" t="s">
        <v>60</v>
      </c>
      <c r="B41" s="29"/>
      <c r="C41" s="29"/>
      <c r="D41" s="15">
        <v>-40563.39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8">
        <f t="shared" si="5"/>
        <v>-40563.39</v>
      </c>
    </row>
    <row r="42" spans="1:16" x14ac:dyDescent="0.25">
      <c r="A42" s="28" t="s">
        <v>65</v>
      </c>
      <c r="B42" s="28"/>
      <c r="C42" s="28"/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8">
        <f t="shared" si="5"/>
        <v>0</v>
      </c>
    </row>
    <row r="43" spans="1:16" ht="4.5" customHeight="1" x14ac:dyDescent="0.25">
      <c r="A43" s="6"/>
      <c r="B43" s="6"/>
      <c r="C43" s="6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8">
        <f t="shared" si="5"/>
        <v>0</v>
      </c>
    </row>
    <row r="44" spans="1:16" x14ac:dyDescent="0.25">
      <c r="A44" s="30" t="s">
        <v>61</v>
      </c>
      <c r="B44" s="30"/>
      <c r="C44" s="30"/>
      <c r="D44" s="18">
        <f t="shared" ref="D44:O44" si="6">SUM(D32:D42)</f>
        <v>-80366.869999999937</v>
      </c>
      <c r="E44" s="18">
        <f t="shared" si="6"/>
        <v>-69464.23000000001</v>
      </c>
      <c r="F44" s="18">
        <f t="shared" si="6"/>
        <v>11761.830000000013</v>
      </c>
      <c r="G44" s="18">
        <f t="shared" si="6"/>
        <v>-75172.229999999981</v>
      </c>
      <c r="H44" s="18">
        <f t="shared" si="6"/>
        <v>13535.559999999994</v>
      </c>
      <c r="I44" s="18">
        <f t="shared" si="6"/>
        <v>-50372.11</v>
      </c>
      <c r="J44" s="18">
        <f t="shared" si="6"/>
        <v>3286.2600000000102</v>
      </c>
      <c r="K44" s="18">
        <f t="shared" si="6"/>
        <v>-25892.749999999978</v>
      </c>
      <c r="L44" s="18">
        <f t="shared" si="6"/>
        <v>-141783.09000000005</v>
      </c>
      <c r="M44" s="18">
        <f t="shared" si="6"/>
        <v>-16742.789999999975</v>
      </c>
      <c r="N44" s="18">
        <f t="shared" si="6"/>
        <v>0</v>
      </c>
      <c r="O44" s="18">
        <f t="shared" si="6"/>
        <v>0</v>
      </c>
      <c r="P44" s="8">
        <f t="shared" si="5"/>
        <v>-431210.42</v>
      </c>
    </row>
    <row r="45" spans="1:16" ht="33" customHeight="1" x14ac:dyDescent="0.25">
      <c r="A45" s="27" t="s">
        <v>62</v>
      </c>
      <c r="B45" s="27"/>
      <c r="C45" s="27"/>
      <c r="D45" s="19">
        <f t="shared" ref="D45:P45" si="7">D44+D29</f>
        <v>16800.150000000081</v>
      </c>
      <c r="E45" s="19">
        <f t="shared" si="7"/>
        <v>-35341.689999999973</v>
      </c>
      <c r="F45" s="19">
        <f t="shared" si="7"/>
        <v>-67918.29999999993</v>
      </c>
      <c r="G45" s="19">
        <f t="shared" si="7"/>
        <v>-19434.449999999953</v>
      </c>
      <c r="H45" s="19">
        <f t="shared" si="7"/>
        <v>-92375.000000000058</v>
      </c>
      <c r="I45" s="19">
        <f t="shared" si="7"/>
        <v>85889.869999999981</v>
      </c>
      <c r="J45" s="19">
        <f t="shared" si="7"/>
        <v>113784.64999999997</v>
      </c>
      <c r="K45" s="19">
        <f t="shared" si="7"/>
        <v>-134353.22999999995</v>
      </c>
      <c r="L45" s="19">
        <f t="shared" si="7"/>
        <v>-153066.39000000004</v>
      </c>
      <c r="M45" s="19">
        <f t="shared" si="7"/>
        <v>-90895.87</v>
      </c>
      <c r="N45" s="19">
        <f t="shared" si="7"/>
        <v>0</v>
      </c>
      <c r="O45" s="19">
        <f t="shared" si="7"/>
        <v>0</v>
      </c>
      <c r="P45" s="19">
        <f t="shared" si="7"/>
        <v>-376910.2600000003</v>
      </c>
    </row>
    <row r="46" spans="1:16" x14ac:dyDescent="0.25">
      <c r="A46" s="26"/>
      <c r="B46" s="26"/>
      <c r="C46" s="2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 x14ac:dyDescent="0.25">
      <c r="A47" s="23" t="s">
        <v>63</v>
      </c>
      <c r="B47" s="23"/>
      <c r="C47" s="23"/>
      <c r="D47" s="20">
        <v>2660958.2999999998</v>
      </c>
      <c r="E47" s="20">
        <f t="shared" ref="E47:O47" si="8">D48</f>
        <v>2677758.4499999997</v>
      </c>
      <c r="F47" s="20">
        <f t="shared" si="8"/>
        <v>2642416.7599999998</v>
      </c>
      <c r="G47" s="20">
        <f t="shared" si="8"/>
        <v>2574498.46</v>
      </c>
      <c r="H47" s="20">
        <f t="shared" si="8"/>
        <v>2555064.0099999998</v>
      </c>
      <c r="I47" s="20">
        <f t="shared" si="8"/>
        <v>2462689.0099999998</v>
      </c>
      <c r="J47" s="20">
        <f t="shared" si="8"/>
        <v>2548578.88</v>
      </c>
      <c r="K47" s="20">
        <f t="shared" si="8"/>
        <v>2662363.5299999998</v>
      </c>
      <c r="L47" s="20">
        <f t="shared" si="8"/>
        <v>2528010.2999999998</v>
      </c>
      <c r="M47" s="20">
        <f t="shared" si="8"/>
        <v>2374943.9099999997</v>
      </c>
      <c r="N47" s="20">
        <f t="shared" si="8"/>
        <v>2284048.0399999996</v>
      </c>
      <c r="O47" s="20">
        <f t="shared" si="8"/>
        <v>2284048.0399999996</v>
      </c>
      <c r="P47" s="20">
        <f>D47</f>
        <v>2660958.2999999998</v>
      </c>
    </row>
    <row r="48" spans="1:16" x14ac:dyDescent="0.25">
      <c r="A48" s="26" t="s">
        <v>64</v>
      </c>
      <c r="B48" s="26"/>
      <c r="C48" s="26"/>
      <c r="D48" s="13">
        <f t="shared" ref="D48:P48" si="9">D47+D45</f>
        <v>2677758.4499999997</v>
      </c>
      <c r="E48" s="13">
        <f t="shared" si="9"/>
        <v>2642416.7599999998</v>
      </c>
      <c r="F48" s="13">
        <f t="shared" si="9"/>
        <v>2574498.46</v>
      </c>
      <c r="G48" s="13">
        <f t="shared" si="9"/>
        <v>2555064.0099999998</v>
      </c>
      <c r="H48" s="13">
        <f t="shared" si="9"/>
        <v>2462689.0099999998</v>
      </c>
      <c r="I48" s="13">
        <f t="shared" si="9"/>
        <v>2548578.88</v>
      </c>
      <c r="J48" s="13">
        <f t="shared" si="9"/>
        <v>2662363.5299999998</v>
      </c>
      <c r="K48" s="13">
        <f t="shared" si="9"/>
        <v>2528010.2999999998</v>
      </c>
      <c r="L48" s="13">
        <f t="shared" si="9"/>
        <v>2374943.9099999997</v>
      </c>
      <c r="M48" s="13">
        <f t="shared" si="9"/>
        <v>2284048.0399999996</v>
      </c>
      <c r="N48" s="13">
        <f t="shared" si="9"/>
        <v>2284048.0399999996</v>
      </c>
      <c r="O48" s="13">
        <f t="shared" si="9"/>
        <v>2284048.0399999996</v>
      </c>
      <c r="P48" s="13">
        <f t="shared" si="9"/>
        <v>2284048.0399999996</v>
      </c>
    </row>
    <row r="49" spans="1:16" x14ac:dyDescent="0.25">
      <c r="A49" s="23"/>
      <c r="B49" s="23"/>
      <c r="C49" s="23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x14ac:dyDescent="0.25">
      <c r="A50" s="26"/>
      <c r="B50" s="26"/>
      <c r="C50" s="26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16" x14ac:dyDescent="0.25">
      <c r="A51" s="23"/>
      <c r="B51" s="23"/>
      <c r="C51" s="23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x14ac:dyDescent="0.25">
      <c r="A52" s="26"/>
      <c r="B52" s="26"/>
      <c r="C52" s="26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 x14ac:dyDescent="0.25">
      <c r="A53" s="23"/>
      <c r="B53" s="23"/>
      <c r="C53" s="23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x14ac:dyDescent="0.25">
      <c r="A54" s="26"/>
      <c r="B54" s="26"/>
      <c r="C54" s="26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 x14ac:dyDescent="0.25">
      <c r="A55" s="23"/>
      <c r="B55" s="23"/>
      <c r="C55" s="23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x14ac:dyDescent="0.25">
      <c r="A56" s="26"/>
      <c r="B56" s="26"/>
      <c r="C56" s="26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1:16" x14ac:dyDescent="0.25">
      <c r="A57" s="23"/>
      <c r="B57" s="23"/>
      <c r="C57" s="23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x14ac:dyDescent="0.25">
      <c r="A58" s="24"/>
      <c r="B58" s="24"/>
      <c r="C58" s="24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1:16" x14ac:dyDescent="0.25">
      <c r="A59" s="25"/>
      <c r="B59" s="25"/>
      <c r="C59" s="25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1:16" x14ac:dyDescent="0.25">
      <c r="A60" s="24"/>
      <c r="B60" s="24"/>
      <c r="C60" s="24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x14ac:dyDescent="0.25">
      <c r="A61" s="25"/>
      <c r="B61" s="25"/>
      <c r="C61" s="25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x14ac:dyDescent="0.25">
      <c r="A62" s="24"/>
      <c r="B62" s="24"/>
      <c r="C62" s="24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</row>
  </sheetData>
  <mergeCells count="41">
    <mergeCell ref="A7:C7"/>
    <mergeCell ref="A17:C17"/>
    <mergeCell ref="A19:C19"/>
    <mergeCell ref="A27:C27"/>
    <mergeCell ref="A1:O1"/>
    <mergeCell ref="A2:O2"/>
    <mergeCell ref="A3:O3"/>
    <mergeCell ref="A4:O4"/>
    <mergeCell ref="A6:C6"/>
    <mergeCell ref="A45:C45"/>
    <mergeCell ref="A46:C46"/>
    <mergeCell ref="A47:C47"/>
    <mergeCell ref="A29:C29"/>
    <mergeCell ref="A30:C30"/>
    <mergeCell ref="A36:C36"/>
    <mergeCell ref="A37:C37"/>
    <mergeCell ref="A32:C32"/>
    <mergeCell ref="A33:C33"/>
    <mergeCell ref="A34:C34"/>
    <mergeCell ref="A31:C31"/>
    <mergeCell ref="A38:C38"/>
    <mergeCell ref="A39:C39"/>
    <mergeCell ref="A40:C40"/>
    <mergeCell ref="A41:C41"/>
    <mergeCell ref="A44:C44"/>
    <mergeCell ref="A42:C42"/>
    <mergeCell ref="A62:C62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48:C48"/>
    <mergeCell ref="A49:C49"/>
    <mergeCell ref="A50:C50"/>
  </mergeCells>
  <pageMargins left="0.7" right="0.7" top="0.75" bottom="0.75" header="0.3" footer="0.3"/>
  <pageSetup paperSize="17" scale="65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showGridLines="0" zoomScaleNormal="100" workbookViewId="0">
      <selection activeCell="E38" sqref="E38"/>
    </sheetView>
  </sheetViews>
  <sheetFormatPr defaultRowHeight="15" x14ac:dyDescent="0.25"/>
  <cols>
    <col min="1" max="1" width="20.5703125" customWidth="1"/>
    <col min="3" max="3" width="2.140625" customWidth="1"/>
    <col min="4" max="4" width="13.42578125" style="1" bestFit="1" customWidth="1"/>
    <col min="5" max="8" width="12" style="1" bestFit="1" customWidth="1"/>
    <col min="9" max="9" width="12.28515625" style="1" bestFit="1" customWidth="1"/>
    <col min="10" max="11" width="12" style="1" bestFit="1" customWidth="1"/>
    <col min="12" max="13" width="12.140625" style="1" bestFit="1" customWidth="1"/>
    <col min="14" max="14" width="12" style="1" bestFit="1" customWidth="1"/>
    <col min="15" max="16" width="12.42578125" style="1" bestFit="1" customWidth="1"/>
  </cols>
  <sheetData>
    <row r="1" spans="1:16" ht="1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15" customHeight="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15" customHeight="1" x14ac:dyDescent="0.25">
      <c r="A3" s="34" t="s">
        <v>74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ht="15" customHeight="1" x14ac:dyDescent="0.25">
      <c r="A4" s="34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6" ht="7.5" customHeight="1" x14ac:dyDescent="0.25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35" t="s">
        <v>4</v>
      </c>
      <c r="B6" s="35"/>
      <c r="C6" s="35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4" t="s">
        <v>17</v>
      </c>
    </row>
    <row r="7" spans="1:16" x14ac:dyDescent="0.25">
      <c r="A7" s="31" t="s">
        <v>18</v>
      </c>
      <c r="B7" s="26"/>
      <c r="C7" s="2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5">
      <c r="A8" s="6" t="s">
        <v>22</v>
      </c>
      <c r="B8" s="7"/>
      <c r="C8" s="7"/>
      <c r="D8" s="8">
        <v>258143.99</v>
      </c>
      <c r="E8" s="8">
        <v>216001.63</v>
      </c>
      <c r="F8" s="8">
        <v>307682.13</v>
      </c>
      <c r="G8" s="8">
        <v>429499.68</v>
      </c>
      <c r="H8" s="8">
        <v>218433.65</v>
      </c>
      <c r="I8" s="8">
        <v>348088.33</v>
      </c>
      <c r="J8" s="8">
        <v>446300.75</v>
      </c>
      <c r="K8" s="8">
        <v>241590.52</v>
      </c>
      <c r="L8" s="8">
        <v>338774.66</v>
      </c>
      <c r="M8" s="8">
        <v>434029.1</v>
      </c>
      <c r="N8" s="8">
        <v>0</v>
      </c>
      <c r="O8" s="8">
        <v>0</v>
      </c>
      <c r="P8" s="8">
        <f t="shared" ref="P8:P16" si="0">SUM(D8:O8)</f>
        <v>3238544.4400000004</v>
      </c>
    </row>
    <row r="9" spans="1:16" x14ac:dyDescent="0.25">
      <c r="A9" s="6" t="s">
        <v>23</v>
      </c>
      <c r="B9" s="7"/>
      <c r="C9" s="7"/>
      <c r="D9" s="8">
        <v>5534.63</v>
      </c>
      <c r="E9" s="8">
        <v>2914.74</v>
      </c>
      <c r="F9" s="8">
        <v>3341.07</v>
      </c>
      <c r="G9" s="8">
        <v>3375.84</v>
      </c>
      <c r="H9" s="8">
        <v>3618.77</v>
      </c>
      <c r="I9" s="8">
        <v>3547.4</v>
      </c>
      <c r="J9" s="8">
        <v>3752.08</v>
      </c>
      <c r="K9" s="8">
        <v>3360.57</v>
      </c>
      <c r="L9" s="8">
        <v>3037.13</v>
      </c>
      <c r="M9" s="8">
        <v>3184.76</v>
      </c>
      <c r="N9" s="8">
        <v>0</v>
      </c>
      <c r="O9" s="8">
        <v>0</v>
      </c>
      <c r="P9" s="8">
        <f t="shared" si="0"/>
        <v>35666.99</v>
      </c>
    </row>
    <row r="10" spans="1:16" hidden="1" x14ac:dyDescent="0.25">
      <c r="A10" s="6" t="s">
        <v>24</v>
      </c>
      <c r="B10" s="7"/>
      <c r="C10" s="7"/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f t="shared" si="0"/>
        <v>0</v>
      </c>
    </row>
    <row r="11" spans="1:16" x14ac:dyDescent="0.25">
      <c r="A11" s="6" t="s">
        <v>26</v>
      </c>
      <c r="B11" s="7"/>
      <c r="C11" s="7"/>
      <c r="D11" s="8">
        <v>-1086.92</v>
      </c>
      <c r="E11" s="8">
        <v>0</v>
      </c>
      <c r="F11" s="8">
        <v>0</v>
      </c>
      <c r="G11" s="8">
        <v>372.86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f t="shared" si="0"/>
        <v>-714.06000000000006</v>
      </c>
    </row>
    <row r="12" spans="1:16" hidden="1" x14ac:dyDescent="0.25">
      <c r="A12" s="6" t="s">
        <v>27</v>
      </c>
      <c r="B12" s="7"/>
      <c r="C12" s="7"/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f t="shared" si="0"/>
        <v>0</v>
      </c>
    </row>
    <row r="13" spans="1:16" hidden="1" x14ac:dyDescent="0.25">
      <c r="A13" s="6" t="s">
        <v>29</v>
      </c>
      <c r="B13" s="7"/>
      <c r="C13" s="7"/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f t="shared" si="0"/>
        <v>0</v>
      </c>
    </row>
    <row r="14" spans="1:16" x14ac:dyDescent="0.25">
      <c r="A14" s="6" t="s">
        <v>30</v>
      </c>
      <c r="B14" s="7"/>
      <c r="C14" s="7"/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f t="shared" si="0"/>
        <v>0</v>
      </c>
    </row>
    <row r="15" spans="1:16" hidden="1" x14ac:dyDescent="0.25">
      <c r="A15" s="6" t="s">
        <v>71</v>
      </c>
      <c r="B15" s="7"/>
      <c r="C15" s="7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/>
      <c r="L15" s="8"/>
      <c r="M15" s="8"/>
      <c r="N15" s="8"/>
      <c r="O15" s="8"/>
      <c r="P15" s="8">
        <f t="shared" si="0"/>
        <v>0</v>
      </c>
    </row>
    <row r="16" spans="1:16" x14ac:dyDescent="0.25">
      <c r="A16" s="31" t="s">
        <v>31</v>
      </c>
      <c r="B16" s="26"/>
      <c r="C16" s="26"/>
      <c r="D16" s="8">
        <f t="shared" ref="D16:O16" si="1">SUM(D8:D15)</f>
        <v>262591.7</v>
      </c>
      <c r="E16" s="8">
        <f t="shared" si="1"/>
        <v>218916.37</v>
      </c>
      <c r="F16" s="8">
        <f t="shared" si="1"/>
        <v>311023.2</v>
      </c>
      <c r="G16" s="8">
        <f t="shared" si="1"/>
        <v>433248.38</v>
      </c>
      <c r="H16" s="8">
        <f t="shared" si="1"/>
        <v>222052.41999999998</v>
      </c>
      <c r="I16" s="8">
        <f t="shared" si="1"/>
        <v>351635.73000000004</v>
      </c>
      <c r="J16" s="8">
        <f t="shared" si="1"/>
        <v>450052.83</v>
      </c>
      <c r="K16" s="8">
        <f t="shared" si="1"/>
        <v>244951.09</v>
      </c>
      <c r="L16" s="8">
        <f t="shared" si="1"/>
        <v>341811.79</v>
      </c>
      <c r="M16" s="8">
        <f t="shared" si="1"/>
        <v>437213.86</v>
      </c>
      <c r="N16" s="8">
        <f t="shared" si="1"/>
        <v>0</v>
      </c>
      <c r="O16" s="8">
        <f t="shared" si="1"/>
        <v>0</v>
      </c>
      <c r="P16" s="8">
        <f t="shared" si="0"/>
        <v>3273497.3699999996</v>
      </c>
    </row>
    <row r="17" spans="1:16" ht="6.75" customHeight="1" x14ac:dyDescent="0.25">
      <c r="A17" s="9"/>
      <c r="B17" s="9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x14ac:dyDescent="0.25">
      <c r="A18" s="31" t="s">
        <v>32</v>
      </c>
      <c r="B18" s="26"/>
      <c r="C18" s="26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x14ac:dyDescent="0.25">
      <c r="A19" s="6" t="s">
        <v>33</v>
      </c>
      <c r="B19" s="7"/>
      <c r="C19" s="7"/>
      <c r="D19" s="8">
        <v>60991.12</v>
      </c>
      <c r="E19" s="8">
        <v>83130</v>
      </c>
      <c r="F19" s="8">
        <v>83518.37</v>
      </c>
      <c r="G19" s="8">
        <v>84535.24</v>
      </c>
      <c r="H19" s="8">
        <v>81836.429999999993</v>
      </c>
      <c r="I19" s="8">
        <v>128806.73</v>
      </c>
      <c r="J19" s="8">
        <v>96347.34</v>
      </c>
      <c r="K19" s="8">
        <v>82894.710000000006</v>
      </c>
      <c r="L19" s="8">
        <v>88004.25</v>
      </c>
      <c r="M19" s="8">
        <v>84425.279999999999</v>
      </c>
      <c r="N19" s="8">
        <v>0</v>
      </c>
      <c r="O19" s="8">
        <v>0</v>
      </c>
      <c r="P19" s="8">
        <f t="shared" ref="P19:P26" si="2">SUM(D19:O19)</f>
        <v>874489.47</v>
      </c>
    </row>
    <row r="20" spans="1:16" x14ac:dyDescent="0.25">
      <c r="A20" s="6" t="s">
        <v>34</v>
      </c>
      <c r="B20" s="7"/>
      <c r="C20" s="7"/>
      <c r="D20" s="8">
        <v>0</v>
      </c>
      <c r="E20" s="8">
        <v>2893.45</v>
      </c>
      <c r="F20" s="8">
        <v>0</v>
      </c>
      <c r="G20" s="8">
        <v>86.03</v>
      </c>
      <c r="H20" s="8">
        <v>0</v>
      </c>
      <c r="I20" s="8">
        <v>0</v>
      </c>
      <c r="J20" s="8">
        <v>0</v>
      </c>
      <c r="K20" s="8">
        <v>0</v>
      </c>
      <c r="L20" s="8">
        <v>5.22</v>
      </c>
      <c r="M20" s="8">
        <v>1810.74</v>
      </c>
      <c r="N20" s="8">
        <v>0</v>
      </c>
      <c r="O20" s="8">
        <v>0</v>
      </c>
      <c r="P20" s="8">
        <f t="shared" si="2"/>
        <v>4795.4399999999996</v>
      </c>
    </row>
    <row r="21" spans="1:16" x14ac:dyDescent="0.25">
      <c r="A21" s="6" t="s">
        <v>35</v>
      </c>
      <c r="B21" s="7"/>
      <c r="C21" s="7"/>
      <c r="D21" s="8">
        <v>27771.13</v>
      </c>
      <c r="E21" s="8">
        <v>55569.81</v>
      </c>
      <c r="F21" s="8">
        <v>109556.92</v>
      </c>
      <c r="G21" s="8">
        <v>80339.14</v>
      </c>
      <c r="H21" s="8">
        <v>64565.51</v>
      </c>
      <c r="I21" s="8">
        <v>86179.33</v>
      </c>
      <c r="J21" s="8">
        <v>65192.61</v>
      </c>
      <c r="K21" s="8">
        <v>46795.94</v>
      </c>
      <c r="L21" s="8">
        <v>57531.56</v>
      </c>
      <c r="M21" s="8">
        <v>66626.98</v>
      </c>
      <c r="N21" s="8">
        <v>0</v>
      </c>
      <c r="O21" s="8">
        <v>0</v>
      </c>
      <c r="P21" s="8">
        <f t="shared" si="2"/>
        <v>660128.92999999993</v>
      </c>
    </row>
    <row r="22" spans="1:16" x14ac:dyDescent="0.25">
      <c r="A22" s="6" t="s">
        <v>36</v>
      </c>
      <c r="B22" s="7"/>
      <c r="C22" s="7"/>
      <c r="D22" s="8">
        <v>0</v>
      </c>
      <c r="E22" s="8">
        <v>0</v>
      </c>
      <c r="F22" s="8">
        <v>138000</v>
      </c>
      <c r="G22" s="8">
        <v>0</v>
      </c>
      <c r="H22" s="8">
        <v>225000</v>
      </c>
      <c r="I22" s="8">
        <v>0</v>
      </c>
      <c r="J22" s="8">
        <v>0</v>
      </c>
      <c r="K22" s="8">
        <v>1807</v>
      </c>
      <c r="L22" s="8">
        <v>0</v>
      </c>
      <c r="M22" s="8">
        <v>132670</v>
      </c>
      <c r="N22" s="8">
        <v>0</v>
      </c>
      <c r="O22" s="8">
        <v>0</v>
      </c>
      <c r="P22" s="8">
        <f t="shared" si="2"/>
        <v>497477</v>
      </c>
    </row>
    <row r="23" spans="1:16" x14ac:dyDescent="0.25">
      <c r="A23" s="6" t="s">
        <v>37</v>
      </c>
      <c r="B23" s="7"/>
      <c r="C23" s="7"/>
      <c r="D23" s="8">
        <v>0</v>
      </c>
      <c r="E23" s="8">
        <v>0</v>
      </c>
      <c r="F23" s="8">
        <v>20326.32</v>
      </c>
      <c r="G23" s="8">
        <v>6797.62</v>
      </c>
      <c r="H23" s="8">
        <v>8901.6</v>
      </c>
      <c r="I23" s="8">
        <v>0</v>
      </c>
      <c r="J23" s="8">
        <v>0</v>
      </c>
      <c r="K23" s="8">
        <v>0</v>
      </c>
      <c r="L23" s="8">
        <v>18340.75</v>
      </c>
      <c r="M23" s="8">
        <v>6797.62</v>
      </c>
      <c r="N23" s="8">
        <v>0</v>
      </c>
      <c r="O23" s="8">
        <v>0</v>
      </c>
      <c r="P23" s="8">
        <f t="shared" si="2"/>
        <v>61163.91</v>
      </c>
    </row>
    <row r="24" spans="1:16" x14ac:dyDescent="0.25">
      <c r="A24" s="6" t="s">
        <v>38</v>
      </c>
      <c r="B24" s="7"/>
      <c r="C24" s="7"/>
      <c r="D24" s="8">
        <v>98903.55</v>
      </c>
      <c r="E24" s="8">
        <v>60317.53</v>
      </c>
      <c r="F24" s="8">
        <v>60391.99</v>
      </c>
      <c r="G24" s="8">
        <v>62003.24</v>
      </c>
      <c r="H24" s="8">
        <v>61650.29</v>
      </c>
      <c r="I24" s="8">
        <v>68388.02</v>
      </c>
      <c r="J24" s="8">
        <v>63762.7</v>
      </c>
      <c r="K24" s="8">
        <v>62048.61</v>
      </c>
      <c r="L24" s="8">
        <v>63558.89</v>
      </c>
      <c r="M24" s="8">
        <v>63648.67</v>
      </c>
      <c r="N24" s="8">
        <v>0</v>
      </c>
      <c r="O24" s="8">
        <v>0</v>
      </c>
      <c r="P24" s="8">
        <f t="shared" si="2"/>
        <v>664673.49000000011</v>
      </c>
    </row>
    <row r="25" spans="1:16" x14ac:dyDescent="0.25">
      <c r="A25" s="6" t="s">
        <v>30</v>
      </c>
      <c r="B25" s="7"/>
      <c r="C25" s="7"/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184935</v>
      </c>
      <c r="L25" s="8">
        <v>0</v>
      </c>
      <c r="M25" s="8">
        <v>0</v>
      </c>
      <c r="N25" s="8">
        <v>0</v>
      </c>
      <c r="O25" s="8">
        <v>0</v>
      </c>
      <c r="P25" s="8">
        <f t="shared" si="2"/>
        <v>184935</v>
      </c>
    </row>
    <row r="26" spans="1:16" x14ac:dyDescent="0.25">
      <c r="A26" s="31" t="s">
        <v>39</v>
      </c>
      <c r="B26" s="26"/>
      <c r="C26" s="26"/>
      <c r="D26" s="8">
        <f t="shared" ref="D26:O26" si="3">SUM(D19:D25)</f>
        <v>187665.8</v>
      </c>
      <c r="E26" s="8">
        <f t="shared" si="3"/>
        <v>201910.79</v>
      </c>
      <c r="F26" s="8">
        <f t="shared" si="3"/>
        <v>411793.6</v>
      </c>
      <c r="G26" s="8">
        <f t="shared" si="3"/>
        <v>233761.27</v>
      </c>
      <c r="H26" s="8">
        <f t="shared" si="3"/>
        <v>441953.82999999996</v>
      </c>
      <c r="I26" s="8">
        <f t="shared" si="3"/>
        <v>283374.08000000002</v>
      </c>
      <c r="J26" s="8">
        <f t="shared" si="3"/>
        <v>225302.65000000002</v>
      </c>
      <c r="K26" s="8">
        <f t="shared" si="3"/>
        <v>378481.26</v>
      </c>
      <c r="L26" s="8">
        <f t="shared" si="3"/>
        <v>227440.66999999998</v>
      </c>
      <c r="M26" s="8">
        <f t="shared" si="3"/>
        <v>355979.29</v>
      </c>
      <c r="N26" s="8">
        <f t="shared" si="3"/>
        <v>0</v>
      </c>
      <c r="O26" s="8">
        <f t="shared" si="3"/>
        <v>0</v>
      </c>
      <c r="P26" s="8">
        <f t="shared" si="2"/>
        <v>2947663.24</v>
      </c>
    </row>
    <row r="27" spans="1:16" ht="5.25" customHeight="1" x14ac:dyDescent="0.25">
      <c r="A27" s="11"/>
      <c r="B27" s="12"/>
      <c r="C27" s="12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5">
      <c r="A28" s="32" t="s">
        <v>40</v>
      </c>
      <c r="B28" s="32"/>
      <c r="C28" s="32"/>
      <c r="D28" s="13">
        <f t="shared" ref="D28:P28" si="4">D16-D26</f>
        <v>74925.900000000023</v>
      </c>
      <c r="E28" s="13">
        <f t="shared" si="4"/>
        <v>17005.579999999987</v>
      </c>
      <c r="F28" s="13">
        <f t="shared" si="4"/>
        <v>-100770.39999999997</v>
      </c>
      <c r="G28" s="13">
        <f t="shared" si="4"/>
        <v>199487.11000000002</v>
      </c>
      <c r="H28" s="13">
        <f t="shared" si="4"/>
        <v>-219901.40999999997</v>
      </c>
      <c r="I28" s="13">
        <f t="shared" si="4"/>
        <v>68261.650000000023</v>
      </c>
      <c r="J28" s="13">
        <f t="shared" si="4"/>
        <v>224750.18</v>
      </c>
      <c r="K28" s="13">
        <f t="shared" si="4"/>
        <v>-133530.17000000001</v>
      </c>
      <c r="L28" s="13">
        <f t="shared" si="4"/>
        <v>114371.12</v>
      </c>
      <c r="M28" s="13">
        <f t="shared" si="4"/>
        <v>81234.570000000007</v>
      </c>
      <c r="N28" s="13">
        <f t="shared" si="4"/>
        <v>0</v>
      </c>
      <c r="O28" s="13">
        <f t="shared" si="4"/>
        <v>0</v>
      </c>
      <c r="P28" s="13">
        <f t="shared" si="4"/>
        <v>325834.12999999942</v>
      </c>
    </row>
    <row r="29" spans="1:16" ht="4.5" customHeight="1" x14ac:dyDescent="0.25">
      <c r="A29" s="23"/>
      <c r="B29" s="23"/>
      <c r="C29" s="23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x14ac:dyDescent="0.25">
      <c r="A30" s="23" t="s">
        <v>41</v>
      </c>
      <c r="B30" s="23"/>
      <c r="C30" s="23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x14ac:dyDescent="0.25">
      <c r="A31" s="28" t="s">
        <v>73</v>
      </c>
      <c r="B31" s="28"/>
      <c r="C31" s="28"/>
      <c r="D31" s="15">
        <v>296756.51</v>
      </c>
      <c r="E31" s="15">
        <v>-47407.039999999979</v>
      </c>
      <c r="F31" s="15">
        <v>-21977.600000000035</v>
      </c>
      <c r="G31" s="15">
        <v>-50188.099999999977</v>
      </c>
      <c r="H31" s="15">
        <v>14760.960000000021</v>
      </c>
      <c r="I31" s="15">
        <v>-15797.840000000026</v>
      </c>
      <c r="J31" s="15">
        <v>-11893.570000000007</v>
      </c>
      <c r="K31" s="15">
        <v>-29273.070000000007</v>
      </c>
      <c r="L31" s="15">
        <v>-106755.23000000004</v>
      </c>
      <c r="M31" s="15">
        <v>4300.5200000000186</v>
      </c>
      <c r="N31" s="15">
        <v>0</v>
      </c>
      <c r="O31" s="15">
        <v>0</v>
      </c>
      <c r="P31" s="8">
        <v>0</v>
      </c>
    </row>
    <row r="32" spans="1:16" ht="15" customHeight="1" x14ac:dyDescent="0.25">
      <c r="A32" s="28" t="s">
        <v>67</v>
      </c>
      <c r="B32" s="28"/>
      <c r="C32" s="28"/>
      <c r="D32" s="15">
        <v>26451.38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8">
        <f>SUM(D32:O32)</f>
        <v>26451.38</v>
      </c>
    </row>
    <row r="33" spans="1:16" x14ac:dyDescent="0.25">
      <c r="A33" s="28" t="s">
        <v>66</v>
      </c>
      <c r="B33" s="28"/>
      <c r="C33" s="28"/>
      <c r="D33" s="15">
        <v>-120945.46999999997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8">
        <f>SUM(D33:O33)</f>
        <v>-120945.46999999997</v>
      </c>
    </row>
    <row r="34" spans="1:16" ht="6" customHeight="1" x14ac:dyDescent="0.25">
      <c r="A34" s="6"/>
      <c r="B34" s="6"/>
      <c r="C34" s="6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25">
      <c r="A35" s="26" t="s">
        <v>52</v>
      </c>
      <c r="B35" s="26"/>
      <c r="C35" s="2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6" x14ac:dyDescent="0.25">
      <c r="A36" s="29" t="s">
        <v>53</v>
      </c>
      <c r="B36" s="29"/>
      <c r="C36" s="29"/>
      <c r="D36" s="15">
        <v>-95991.75</v>
      </c>
      <c r="E36" s="15">
        <v>-33534.379999999997</v>
      </c>
      <c r="F36" s="15">
        <v>8948.9699999999993</v>
      </c>
      <c r="G36" s="15">
        <v>-20181.84</v>
      </c>
      <c r="H36" s="15">
        <v>4984</v>
      </c>
      <c r="I36" s="15">
        <v>-4984</v>
      </c>
      <c r="J36" s="15">
        <v>11524.08</v>
      </c>
      <c r="K36" s="15">
        <v>3223.3500000000004</v>
      </c>
      <c r="L36" s="15">
        <v>-8045.64</v>
      </c>
      <c r="M36" s="15">
        <v>-31118.11</v>
      </c>
      <c r="N36" s="15">
        <v>0</v>
      </c>
      <c r="O36" s="15">
        <v>0</v>
      </c>
      <c r="P36" s="8">
        <f t="shared" ref="P36:P43" si="5">SUM(D36:O36)</f>
        <v>-165175.32</v>
      </c>
    </row>
    <row r="37" spans="1:16" x14ac:dyDescent="0.25">
      <c r="A37" s="28" t="s">
        <v>54</v>
      </c>
      <c r="B37" s="28"/>
      <c r="C37" s="28"/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8">
        <f t="shared" si="5"/>
        <v>0</v>
      </c>
    </row>
    <row r="38" spans="1:16" x14ac:dyDescent="0.25">
      <c r="A38" s="28" t="s">
        <v>57</v>
      </c>
      <c r="B38" s="28"/>
      <c r="C38" s="28"/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8">
        <f t="shared" si="5"/>
        <v>0</v>
      </c>
    </row>
    <row r="39" spans="1:16" x14ac:dyDescent="0.25">
      <c r="A39" s="28" t="s">
        <v>58</v>
      </c>
      <c r="B39" s="28"/>
      <c r="C39" s="28"/>
      <c r="D39" s="15">
        <v>0</v>
      </c>
      <c r="E39" s="15">
        <v>8.24</v>
      </c>
      <c r="F39" s="15">
        <v>-8.24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-43.9</v>
      </c>
      <c r="N39" s="15">
        <v>0</v>
      </c>
      <c r="O39" s="15">
        <v>0</v>
      </c>
      <c r="P39" s="8">
        <f t="shared" si="5"/>
        <v>-43.9</v>
      </c>
    </row>
    <row r="40" spans="1:16" x14ac:dyDescent="0.25">
      <c r="A40" s="29" t="s">
        <v>60</v>
      </c>
      <c r="B40" s="29"/>
      <c r="C40" s="29"/>
      <c r="D40" s="15">
        <v>-27120.38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8">
        <f t="shared" si="5"/>
        <v>-27120.38</v>
      </c>
    </row>
    <row r="41" spans="1:16" x14ac:dyDescent="0.25">
      <c r="A41" s="28" t="s">
        <v>65</v>
      </c>
      <c r="B41" s="28"/>
      <c r="C41" s="28"/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8">
        <f t="shared" si="5"/>
        <v>0</v>
      </c>
    </row>
    <row r="42" spans="1:16" ht="4.5" customHeight="1" x14ac:dyDescent="0.25">
      <c r="A42" s="6"/>
      <c r="B42" s="6"/>
      <c r="C42" s="6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8">
        <f t="shared" si="5"/>
        <v>0</v>
      </c>
    </row>
    <row r="43" spans="1:16" x14ac:dyDescent="0.25">
      <c r="A43" s="30" t="s">
        <v>61</v>
      </c>
      <c r="B43" s="30"/>
      <c r="C43" s="30"/>
      <c r="D43" s="18">
        <f t="shared" ref="D43:O43" si="6">SUM(D31:D41)</f>
        <v>79150.290000000037</v>
      </c>
      <c r="E43" s="18">
        <f t="shared" si="6"/>
        <v>-80933.179999999978</v>
      </c>
      <c r="F43" s="18">
        <f t="shared" si="6"/>
        <v>-13036.870000000035</v>
      </c>
      <c r="G43" s="18">
        <f t="shared" si="6"/>
        <v>-70369.939999999973</v>
      </c>
      <c r="H43" s="18">
        <f t="shared" si="6"/>
        <v>19744.960000000021</v>
      </c>
      <c r="I43" s="18">
        <f t="shared" si="6"/>
        <v>-20781.840000000026</v>
      </c>
      <c r="J43" s="18">
        <f t="shared" si="6"/>
        <v>-369.49000000000706</v>
      </c>
      <c r="K43" s="18">
        <f t="shared" si="6"/>
        <v>-26049.720000000008</v>
      </c>
      <c r="L43" s="18">
        <f t="shared" si="6"/>
        <v>-114800.87000000004</v>
      </c>
      <c r="M43" s="18">
        <f t="shared" si="6"/>
        <v>-26861.489999999983</v>
      </c>
      <c r="N43" s="18">
        <f t="shared" si="6"/>
        <v>0</v>
      </c>
      <c r="O43" s="18">
        <f t="shared" si="6"/>
        <v>0</v>
      </c>
      <c r="P43" s="8">
        <f t="shared" si="5"/>
        <v>-254308.15000000002</v>
      </c>
    </row>
    <row r="44" spans="1:16" ht="33" customHeight="1" x14ac:dyDescent="0.25">
      <c r="A44" s="27" t="s">
        <v>62</v>
      </c>
      <c r="B44" s="27"/>
      <c r="C44" s="27"/>
      <c r="D44" s="19">
        <f t="shared" ref="D44:P44" si="7">D43+D28</f>
        <v>154076.19000000006</v>
      </c>
      <c r="E44" s="19">
        <f t="shared" si="7"/>
        <v>-63927.599999999991</v>
      </c>
      <c r="F44" s="19">
        <f t="shared" si="7"/>
        <v>-113807.27</v>
      </c>
      <c r="G44" s="19">
        <f t="shared" si="7"/>
        <v>129117.17000000004</v>
      </c>
      <c r="H44" s="19">
        <f t="shared" si="7"/>
        <v>-200156.44999999995</v>
      </c>
      <c r="I44" s="19">
        <f t="shared" si="7"/>
        <v>47479.81</v>
      </c>
      <c r="J44" s="19">
        <f t="shared" si="7"/>
        <v>224380.68999999997</v>
      </c>
      <c r="K44" s="19">
        <f t="shared" si="7"/>
        <v>-159579.89000000001</v>
      </c>
      <c r="L44" s="19">
        <f t="shared" si="7"/>
        <v>-429.75000000004366</v>
      </c>
      <c r="M44" s="19">
        <f t="shared" si="7"/>
        <v>54373.080000000024</v>
      </c>
      <c r="N44" s="19">
        <f t="shared" si="7"/>
        <v>0</v>
      </c>
      <c r="O44" s="19">
        <f t="shared" si="7"/>
        <v>0</v>
      </c>
      <c r="P44" s="19">
        <f t="shared" si="7"/>
        <v>71525.979999999399</v>
      </c>
    </row>
    <row r="45" spans="1:16" x14ac:dyDescent="0.25">
      <c r="A45" s="26"/>
      <c r="B45" s="26"/>
      <c r="C45" s="2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 x14ac:dyDescent="0.25">
      <c r="A46" s="23" t="s">
        <v>63</v>
      </c>
      <c r="B46" s="23"/>
      <c r="C46" s="23"/>
      <c r="D46" s="20">
        <v>1610235.25</v>
      </c>
      <c r="E46" s="20">
        <f t="shared" ref="E46:O46" si="8">D47</f>
        <v>1764311.44</v>
      </c>
      <c r="F46" s="20">
        <f t="shared" si="8"/>
        <v>1700383.8399999999</v>
      </c>
      <c r="G46" s="20">
        <f t="shared" si="8"/>
        <v>1586576.5699999998</v>
      </c>
      <c r="H46" s="20">
        <f t="shared" si="8"/>
        <v>1715693.7399999998</v>
      </c>
      <c r="I46" s="20">
        <f t="shared" si="8"/>
        <v>1515537.2899999998</v>
      </c>
      <c r="J46" s="20">
        <f t="shared" si="8"/>
        <v>1563017.0999999999</v>
      </c>
      <c r="K46" s="20">
        <f t="shared" si="8"/>
        <v>1787397.7899999998</v>
      </c>
      <c r="L46" s="20">
        <f t="shared" si="8"/>
        <v>1627817.9</v>
      </c>
      <c r="M46" s="20">
        <f t="shared" si="8"/>
        <v>1627388.15</v>
      </c>
      <c r="N46" s="20">
        <f t="shared" si="8"/>
        <v>1681761.23</v>
      </c>
      <c r="O46" s="20">
        <f t="shared" si="8"/>
        <v>1681761.23</v>
      </c>
      <c r="P46" s="20">
        <f>D46</f>
        <v>1610235.25</v>
      </c>
    </row>
    <row r="47" spans="1:16" x14ac:dyDescent="0.25">
      <c r="A47" s="26" t="s">
        <v>64</v>
      </c>
      <c r="B47" s="26"/>
      <c r="C47" s="26"/>
      <c r="D47" s="13">
        <f t="shared" ref="D47:P47" si="9">D46+D44</f>
        <v>1764311.44</v>
      </c>
      <c r="E47" s="13">
        <f t="shared" si="9"/>
        <v>1700383.8399999999</v>
      </c>
      <c r="F47" s="13">
        <f t="shared" si="9"/>
        <v>1586576.5699999998</v>
      </c>
      <c r="G47" s="13">
        <f t="shared" si="9"/>
        <v>1715693.7399999998</v>
      </c>
      <c r="H47" s="13">
        <f t="shared" si="9"/>
        <v>1515537.2899999998</v>
      </c>
      <c r="I47" s="13">
        <f t="shared" si="9"/>
        <v>1563017.0999999999</v>
      </c>
      <c r="J47" s="13">
        <f t="shared" si="9"/>
        <v>1787397.7899999998</v>
      </c>
      <c r="K47" s="13">
        <f t="shared" si="9"/>
        <v>1627817.9</v>
      </c>
      <c r="L47" s="13">
        <f t="shared" si="9"/>
        <v>1627388.15</v>
      </c>
      <c r="M47" s="13">
        <f t="shared" si="9"/>
        <v>1681761.23</v>
      </c>
      <c r="N47" s="13">
        <f t="shared" si="9"/>
        <v>1681761.23</v>
      </c>
      <c r="O47" s="13">
        <f t="shared" si="9"/>
        <v>1681761.23</v>
      </c>
      <c r="P47" s="13">
        <f t="shared" si="9"/>
        <v>1681761.2299999995</v>
      </c>
    </row>
    <row r="48" spans="1:16" x14ac:dyDescent="0.25">
      <c r="A48" s="23"/>
      <c r="B48" s="23"/>
      <c r="C48" s="23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26"/>
      <c r="B49" s="26"/>
      <c r="C49" s="26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x14ac:dyDescent="0.25">
      <c r="A50" s="23"/>
      <c r="B50" s="23"/>
      <c r="C50" s="23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25">
      <c r="A51" s="26"/>
      <c r="B51" s="26"/>
      <c r="C51" s="26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1:16" x14ac:dyDescent="0.25">
      <c r="A52" s="23"/>
      <c r="B52" s="23"/>
      <c r="C52" s="23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x14ac:dyDescent="0.25">
      <c r="A53" s="26"/>
      <c r="B53" s="26"/>
      <c r="C53" s="26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 x14ac:dyDescent="0.25">
      <c r="A54" s="23"/>
      <c r="B54" s="23"/>
      <c r="C54" s="23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x14ac:dyDescent="0.25">
      <c r="A55" s="26"/>
      <c r="B55" s="26"/>
      <c r="C55" s="26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1:16" x14ac:dyDescent="0.25">
      <c r="A56" s="23"/>
      <c r="B56" s="23"/>
      <c r="C56" s="23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x14ac:dyDescent="0.25">
      <c r="A57" s="24"/>
      <c r="B57" s="24"/>
      <c r="C57" s="24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1:16" x14ac:dyDescent="0.25">
      <c r="A58" s="25"/>
      <c r="B58" s="25"/>
      <c r="C58" s="25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16" x14ac:dyDescent="0.25">
      <c r="A59" s="24"/>
      <c r="B59" s="24"/>
      <c r="C59" s="24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1:16" x14ac:dyDescent="0.25">
      <c r="A60" s="25"/>
      <c r="B60" s="25"/>
      <c r="C60" s="25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x14ac:dyDescent="0.25">
      <c r="A61" s="24"/>
      <c r="B61" s="24"/>
      <c r="C61" s="24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</sheetData>
  <mergeCells count="41">
    <mergeCell ref="A32:C32"/>
    <mergeCell ref="A7:C7"/>
    <mergeCell ref="A41:C41"/>
    <mergeCell ref="A1:O1"/>
    <mergeCell ref="A2:O2"/>
    <mergeCell ref="A3:O3"/>
    <mergeCell ref="A4:O4"/>
    <mergeCell ref="A6:C6"/>
    <mergeCell ref="A37:C37"/>
    <mergeCell ref="A16:C16"/>
    <mergeCell ref="A18:C18"/>
    <mergeCell ref="A26:C26"/>
    <mergeCell ref="A28:C28"/>
    <mergeCell ref="A29:C29"/>
    <mergeCell ref="A30:C30"/>
    <mergeCell ref="A31:C31"/>
    <mergeCell ref="A33:C33"/>
    <mergeCell ref="A35:C35"/>
    <mergeCell ref="A36:C36"/>
    <mergeCell ref="A51:C51"/>
    <mergeCell ref="A38:C38"/>
    <mergeCell ref="A39:C39"/>
    <mergeCell ref="A40:C40"/>
    <mergeCell ref="A43:C43"/>
    <mergeCell ref="A44:C44"/>
    <mergeCell ref="A45:C45"/>
    <mergeCell ref="A46:C46"/>
    <mergeCell ref="A47:C47"/>
    <mergeCell ref="A48:C48"/>
    <mergeCell ref="A49:C49"/>
    <mergeCell ref="A50:C50"/>
    <mergeCell ref="A59:C59"/>
    <mergeCell ref="A60:C60"/>
    <mergeCell ref="A61:C61"/>
    <mergeCell ref="A52:C52"/>
    <mergeCell ref="A53:C53"/>
    <mergeCell ref="A54:C54"/>
    <mergeCell ref="A55:C55"/>
    <mergeCell ref="A56:C56"/>
    <mergeCell ref="A57:C57"/>
    <mergeCell ref="A58:C58"/>
  </mergeCells>
  <pageMargins left="0.7" right="0.7" top="0.75" bottom="0.75" header="0.3" footer="0.3"/>
  <pageSetup paperSize="17" scale="65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showGridLines="0" zoomScaleNormal="100" workbookViewId="0">
      <selection activeCell="I19" sqref="I19"/>
    </sheetView>
  </sheetViews>
  <sheetFormatPr defaultRowHeight="15" x14ac:dyDescent="0.25"/>
  <cols>
    <col min="1" max="1" width="20.5703125" customWidth="1"/>
    <col min="3" max="3" width="2.140625" customWidth="1"/>
    <col min="4" max="4" width="13.42578125" style="1" bestFit="1" customWidth="1"/>
    <col min="5" max="8" width="12" style="1" bestFit="1" customWidth="1"/>
    <col min="9" max="9" width="12.28515625" style="1" bestFit="1" customWidth="1"/>
    <col min="10" max="11" width="12" style="1" bestFit="1" customWidth="1"/>
    <col min="12" max="13" width="12.140625" style="1" bestFit="1" customWidth="1"/>
    <col min="14" max="14" width="12" style="1" bestFit="1" customWidth="1"/>
    <col min="15" max="16" width="12.42578125" style="1" bestFit="1" customWidth="1"/>
  </cols>
  <sheetData>
    <row r="1" spans="1:16" ht="1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15" customHeight="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15" customHeight="1" x14ac:dyDescent="0.25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ht="15" customHeight="1" x14ac:dyDescent="0.25">
      <c r="A4" s="34" t="s">
        <v>75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6" ht="7.5" customHeight="1" x14ac:dyDescent="0.25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35" t="s">
        <v>4</v>
      </c>
      <c r="B6" s="35"/>
      <c r="C6" s="35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4" t="s">
        <v>17</v>
      </c>
    </row>
    <row r="7" spans="1:16" x14ac:dyDescent="0.25">
      <c r="A7" s="31" t="s">
        <v>18</v>
      </c>
      <c r="B7" s="26"/>
      <c r="C7" s="2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5">
      <c r="A8" s="16" t="s">
        <v>19</v>
      </c>
      <c r="B8" s="14"/>
      <c r="C8" s="14"/>
      <c r="D8" s="8">
        <v>13197610.869999999</v>
      </c>
      <c r="E8" s="8">
        <v>222659.9</v>
      </c>
      <c r="F8" s="8">
        <v>27415.43</v>
      </c>
      <c r="G8" s="8">
        <v>36890.79</v>
      </c>
      <c r="H8" s="8">
        <v>159891.45000000001</v>
      </c>
      <c r="I8" s="8">
        <v>45747.95</v>
      </c>
      <c r="J8" s="8">
        <v>36052.32</v>
      </c>
      <c r="K8" s="8">
        <v>13336.6</v>
      </c>
      <c r="L8" s="8">
        <v>7187.25</v>
      </c>
      <c r="M8" s="8">
        <v>373291.28</v>
      </c>
      <c r="N8" s="8">
        <v>65494.53</v>
      </c>
      <c r="O8" s="8">
        <v>276314.84000000003</v>
      </c>
      <c r="P8" s="8">
        <f>SUM(D8:O8)</f>
        <v>14461893.209999995</v>
      </c>
    </row>
    <row r="9" spans="1:16" x14ac:dyDescent="0.25">
      <c r="A9" s="16" t="s">
        <v>20</v>
      </c>
      <c r="B9" s="14"/>
      <c r="C9" s="14"/>
      <c r="D9" s="8">
        <v>1935.02</v>
      </c>
      <c r="E9" s="8">
        <v>593579.93999999994</v>
      </c>
      <c r="F9" s="8">
        <v>573272.11</v>
      </c>
      <c r="G9" s="8">
        <v>788813.15</v>
      </c>
      <c r="H9" s="8">
        <v>609482.29</v>
      </c>
      <c r="I9" s="8">
        <v>815475.5</v>
      </c>
      <c r="J9" s="8">
        <v>649450.29</v>
      </c>
      <c r="K9" s="8">
        <v>611751.09</v>
      </c>
      <c r="L9" s="8">
        <v>642716.62</v>
      </c>
      <c r="M9" s="8">
        <v>842304.66</v>
      </c>
      <c r="N9" s="8">
        <v>633619.52</v>
      </c>
      <c r="O9" s="8">
        <v>1440670.89</v>
      </c>
      <c r="P9" s="8">
        <f t="shared" ref="P9:P19" si="0">SUM(D9:O9)</f>
        <v>8203071.0799999991</v>
      </c>
    </row>
    <row r="10" spans="1:16" x14ac:dyDescent="0.25">
      <c r="A10" s="16" t="s">
        <v>21</v>
      </c>
      <c r="B10" s="14"/>
      <c r="C10" s="14"/>
      <c r="D10" s="8">
        <v>900</v>
      </c>
      <c r="E10" s="8">
        <v>36251.4</v>
      </c>
      <c r="F10" s="8">
        <v>1063.8</v>
      </c>
      <c r="G10" s="8">
        <v>1097.9000000000001</v>
      </c>
      <c r="H10" s="8">
        <v>1050</v>
      </c>
      <c r="I10" s="8">
        <v>1080.3900000000001</v>
      </c>
      <c r="J10" s="8">
        <v>903.2</v>
      </c>
      <c r="K10" s="8">
        <v>851.65</v>
      </c>
      <c r="L10" s="8">
        <v>600</v>
      </c>
      <c r="M10" s="8">
        <v>1751.75</v>
      </c>
      <c r="N10" s="8">
        <v>1200</v>
      </c>
      <c r="O10" s="8">
        <v>418493.7</v>
      </c>
      <c r="P10" s="8">
        <f t="shared" si="0"/>
        <v>465243.79000000004</v>
      </c>
    </row>
    <row r="11" spans="1:16" x14ac:dyDescent="0.25">
      <c r="A11" s="16" t="s">
        <v>22</v>
      </c>
      <c r="B11" s="14"/>
      <c r="C11" s="14"/>
      <c r="D11" s="8">
        <v>7933.9</v>
      </c>
      <c r="E11" s="8">
        <v>6479.5</v>
      </c>
      <c r="F11" s="8">
        <v>7586.02</v>
      </c>
      <c r="G11" s="8">
        <v>6691.88</v>
      </c>
      <c r="H11" s="8">
        <v>21095.58</v>
      </c>
      <c r="I11" s="8">
        <v>9035.61</v>
      </c>
      <c r="J11" s="8">
        <v>16693.009999999998</v>
      </c>
      <c r="K11" s="8">
        <v>35372.99</v>
      </c>
      <c r="L11" s="8">
        <v>9648.17</v>
      </c>
      <c r="M11" s="8">
        <v>22385.99</v>
      </c>
      <c r="N11" s="8">
        <v>10056.74</v>
      </c>
      <c r="O11" s="8">
        <v>54651.56</v>
      </c>
      <c r="P11" s="8">
        <f t="shared" si="0"/>
        <v>207630.94999999998</v>
      </c>
    </row>
    <row r="12" spans="1:16" x14ac:dyDescent="0.25">
      <c r="A12" s="16" t="s">
        <v>23</v>
      </c>
      <c r="B12" s="14"/>
      <c r="C12" s="14"/>
      <c r="D12" s="8">
        <v>29.97</v>
      </c>
      <c r="E12" s="8">
        <v>554.74</v>
      </c>
      <c r="F12" s="8">
        <v>1799.41</v>
      </c>
      <c r="G12" s="8">
        <v>3892.09</v>
      </c>
      <c r="H12" s="8">
        <v>6866.89</v>
      </c>
      <c r="I12" s="8">
        <v>10351.74</v>
      </c>
      <c r="J12" s="8">
        <v>15789.27</v>
      </c>
      <c r="K12" s="8">
        <v>77599.960000000006</v>
      </c>
      <c r="L12" s="8">
        <v>27105.1</v>
      </c>
      <c r="M12" s="8">
        <v>-17879.73</v>
      </c>
      <c r="N12" s="8">
        <v>35164.92</v>
      </c>
      <c r="O12" s="8">
        <v>34709.61</v>
      </c>
      <c r="P12" s="8">
        <f t="shared" si="0"/>
        <v>195983.97000000003</v>
      </c>
    </row>
    <row r="13" spans="1:16" x14ac:dyDescent="0.25">
      <c r="A13" s="16" t="s">
        <v>24</v>
      </c>
      <c r="B13" s="14"/>
      <c r="C13" s="14"/>
      <c r="D13" s="8">
        <v>15640</v>
      </c>
      <c r="E13" s="8">
        <v>7816</v>
      </c>
      <c r="F13" s="8">
        <v>34207.449999999997</v>
      </c>
      <c r="G13" s="8">
        <v>15672.8</v>
      </c>
      <c r="H13" s="8">
        <v>15893.4</v>
      </c>
      <c r="I13" s="8">
        <v>12203.1</v>
      </c>
      <c r="J13" s="8">
        <v>12137</v>
      </c>
      <c r="K13" s="8">
        <v>14908.5</v>
      </c>
      <c r="L13" s="8">
        <v>13178</v>
      </c>
      <c r="M13" s="8">
        <v>16972.75</v>
      </c>
      <c r="N13" s="8">
        <v>10206</v>
      </c>
      <c r="O13" s="8">
        <v>61753</v>
      </c>
      <c r="P13" s="8">
        <f t="shared" si="0"/>
        <v>230588</v>
      </c>
    </row>
    <row r="14" spans="1:16" x14ac:dyDescent="0.25">
      <c r="A14" s="16" t="s">
        <v>25</v>
      </c>
      <c r="B14" s="14"/>
      <c r="C14" s="14"/>
      <c r="D14" s="8">
        <v>0</v>
      </c>
      <c r="E14" s="8">
        <v>5698.88</v>
      </c>
      <c r="F14" s="8">
        <v>9212</v>
      </c>
      <c r="G14" s="8">
        <v>12099.5</v>
      </c>
      <c r="H14" s="8">
        <v>6704</v>
      </c>
      <c r="I14" s="8">
        <v>6639</v>
      </c>
      <c r="J14" s="8">
        <v>8185</v>
      </c>
      <c r="K14" s="8">
        <v>9835.67</v>
      </c>
      <c r="L14" s="8">
        <v>8732</v>
      </c>
      <c r="M14" s="8">
        <v>13506</v>
      </c>
      <c r="N14" s="8">
        <v>8887.5</v>
      </c>
      <c r="O14" s="8">
        <v>17949.5</v>
      </c>
      <c r="P14" s="8">
        <f t="shared" si="0"/>
        <v>107449.05</v>
      </c>
    </row>
    <row r="15" spans="1:16" x14ac:dyDescent="0.25">
      <c r="A15" s="16" t="s">
        <v>26</v>
      </c>
      <c r="B15" s="14"/>
      <c r="C15" s="14"/>
      <c r="D15" s="8">
        <v>0</v>
      </c>
      <c r="E15" s="8">
        <v>0</v>
      </c>
      <c r="F15" s="8">
        <v>9531.84</v>
      </c>
      <c r="G15" s="8">
        <v>1229.6500000000001</v>
      </c>
      <c r="H15" s="8">
        <v>6198.86</v>
      </c>
      <c r="I15" s="8">
        <v>543.89</v>
      </c>
      <c r="J15" s="8">
        <v>0</v>
      </c>
      <c r="K15" s="8">
        <v>1488.62</v>
      </c>
      <c r="L15" s="8">
        <v>1419.19</v>
      </c>
      <c r="M15" s="8">
        <v>2099.8000000000002</v>
      </c>
      <c r="N15" s="8">
        <v>54405</v>
      </c>
      <c r="O15" s="8">
        <v>0</v>
      </c>
      <c r="P15" s="8">
        <f t="shared" si="0"/>
        <v>76916.849999999991</v>
      </c>
    </row>
    <row r="16" spans="1:16" x14ac:dyDescent="0.25">
      <c r="A16" s="16" t="s">
        <v>27</v>
      </c>
      <c r="B16" s="14"/>
      <c r="C16" s="14"/>
      <c r="D16" s="8">
        <v>-31262.9</v>
      </c>
      <c r="E16" s="8">
        <v>324.72000000000003</v>
      </c>
      <c r="F16" s="8">
        <v>3483.09</v>
      </c>
      <c r="G16" s="8">
        <v>9141.58</v>
      </c>
      <c r="H16" s="8">
        <v>1972.23</v>
      </c>
      <c r="I16" s="8">
        <v>4290.0200000000004</v>
      </c>
      <c r="J16" s="8">
        <v>13768.21</v>
      </c>
      <c r="K16" s="8">
        <v>6065.05</v>
      </c>
      <c r="L16" s="8">
        <v>89.1</v>
      </c>
      <c r="M16" s="8">
        <v>0</v>
      </c>
      <c r="N16" s="8">
        <v>0</v>
      </c>
      <c r="O16" s="8">
        <f>606319.76+370+3553</f>
        <v>610242.76</v>
      </c>
      <c r="P16" s="8">
        <f t="shared" si="0"/>
        <v>618113.86</v>
      </c>
    </row>
    <row r="17" spans="1:16" x14ac:dyDescent="0.25">
      <c r="A17" s="16" t="s">
        <v>28</v>
      </c>
      <c r="B17" s="14"/>
      <c r="C17" s="14"/>
      <c r="D17" s="8">
        <v>-1679</v>
      </c>
      <c r="E17" s="8">
        <v>471.28</v>
      </c>
      <c r="F17" s="8">
        <v>0</v>
      </c>
      <c r="G17" s="8">
        <v>0</v>
      </c>
      <c r="H17" s="8">
        <v>9266</v>
      </c>
      <c r="I17" s="8">
        <v>195993.35</v>
      </c>
      <c r="J17" s="8">
        <v>18250</v>
      </c>
      <c r="K17" s="8">
        <v>500</v>
      </c>
      <c r="L17" s="8">
        <v>304208</v>
      </c>
      <c r="M17" s="8">
        <v>0</v>
      </c>
      <c r="N17" s="8">
        <v>0</v>
      </c>
      <c r="O17" s="8">
        <v>2691216.1</v>
      </c>
      <c r="P17" s="8">
        <f t="shared" si="0"/>
        <v>3218225.73</v>
      </c>
    </row>
    <row r="18" spans="1:16" x14ac:dyDescent="0.25">
      <c r="A18" s="16" t="s">
        <v>29</v>
      </c>
      <c r="B18" s="14"/>
      <c r="C18" s="14"/>
      <c r="D18" s="8">
        <v>0</v>
      </c>
      <c r="E18" s="8">
        <v>4913.57</v>
      </c>
      <c r="F18" s="8">
        <v>4173.82</v>
      </c>
      <c r="G18" s="8">
        <v>0</v>
      </c>
      <c r="H18" s="8">
        <v>8256.51</v>
      </c>
      <c r="I18" s="8">
        <v>1457.97</v>
      </c>
      <c r="J18" s="8">
        <v>2622.89</v>
      </c>
      <c r="K18" s="8">
        <v>1269.1199999999999</v>
      </c>
      <c r="L18" s="8">
        <v>4129.1400000000003</v>
      </c>
      <c r="M18" s="8">
        <v>5293.11</v>
      </c>
      <c r="N18" s="8">
        <v>2669.13</v>
      </c>
      <c r="O18" s="8">
        <v>429722.31</v>
      </c>
      <c r="P18" s="8">
        <f t="shared" si="0"/>
        <v>464507.57</v>
      </c>
    </row>
    <row r="19" spans="1:16" x14ac:dyDescent="0.25">
      <c r="A19" s="16" t="s">
        <v>30</v>
      </c>
      <c r="B19" s="14"/>
      <c r="C19" s="14"/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85770</v>
      </c>
      <c r="P19" s="8">
        <f t="shared" si="0"/>
        <v>85770</v>
      </c>
    </row>
    <row r="20" spans="1:16" x14ac:dyDescent="0.25">
      <c r="A20" s="31" t="s">
        <v>31</v>
      </c>
      <c r="B20" s="26"/>
      <c r="C20" s="26"/>
      <c r="D20" s="8">
        <v>13191107.859999999</v>
      </c>
      <c r="E20" s="8">
        <v>878749.93</v>
      </c>
      <c r="F20" s="8">
        <v>671744.97</v>
      </c>
      <c r="G20" s="8">
        <v>875529.34</v>
      </c>
      <c r="H20" s="8">
        <v>846677.21</v>
      </c>
      <c r="I20" s="8">
        <v>1102818.52</v>
      </c>
      <c r="J20" s="8">
        <v>773851.19</v>
      </c>
      <c r="K20" s="8">
        <v>772979.25</v>
      </c>
      <c r="L20" s="8">
        <v>1019012.57</v>
      </c>
      <c r="M20" s="8">
        <f>SUM(M8:M19)</f>
        <v>1259725.6100000001</v>
      </c>
      <c r="N20" s="8">
        <v>821703.34</v>
      </c>
      <c r="O20" s="8">
        <f>SUM(O8:O19)</f>
        <v>6121494.2700000005</v>
      </c>
      <c r="P20" s="8">
        <f>SUM(D20:O20)</f>
        <v>28335394.059999999</v>
      </c>
    </row>
    <row r="21" spans="1:16" ht="6.75" customHeight="1" x14ac:dyDescent="0.25">
      <c r="A21" s="9"/>
      <c r="B21" s="9"/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x14ac:dyDescent="0.25">
      <c r="A22" s="31" t="s">
        <v>32</v>
      </c>
      <c r="B22" s="26"/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x14ac:dyDescent="0.25">
      <c r="A23" s="16" t="s">
        <v>33</v>
      </c>
      <c r="B23" s="14"/>
      <c r="C23" s="14"/>
      <c r="D23" s="8">
        <v>789140.58</v>
      </c>
      <c r="E23" s="8">
        <v>860675.8</v>
      </c>
      <c r="F23" s="8">
        <v>839930.29</v>
      </c>
      <c r="G23" s="8">
        <v>823333.46</v>
      </c>
      <c r="H23" s="8">
        <v>838143.7</v>
      </c>
      <c r="I23" s="8">
        <v>1289950.3600000001</v>
      </c>
      <c r="J23" s="8">
        <v>948696.26</v>
      </c>
      <c r="K23" s="8">
        <v>896954.16</v>
      </c>
      <c r="L23" s="8">
        <v>829852.29</v>
      </c>
      <c r="M23" s="8">
        <v>858343.62</v>
      </c>
      <c r="N23" s="8">
        <v>846237.14</v>
      </c>
      <c r="O23" s="8">
        <f>1834712.4-18</f>
        <v>1834694.4</v>
      </c>
      <c r="P23" s="8">
        <f t="shared" ref="P23:P30" si="1">SUM(D23:O23)</f>
        <v>11655952.060000001</v>
      </c>
    </row>
    <row r="24" spans="1:16" x14ac:dyDescent="0.25">
      <c r="A24" s="16" t="s">
        <v>34</v>
      </c>
      <c r="B24" s="14"/>
      <c r="C24" s="14"/>
      <c r="D24" s="8">
        <v>10380</v>
      </c>
      <c r="E24" s="8">
        <v>22779.89</v>
      </c>
      <c r="F24" s="8">
        <v>4945.88</v>
      </c>
      <c r="G24" s="8">
        <v>39601.589999999997</v>
      </c>
      <c r="H24" s="8">
        <v>5842.64</v>
      </c>
      <c r="I24" s="8">
        <v>973.96</v>
      </c>
      <c r="J24" s="8">
        <v>12980.74</v>
      </c>
      <c r="K24" s="8">
        <v>7004.24</v>
      </c>
      <c r="L24" s="8">
        <v>8748.39</v>
      </c>
      <c r="M24" s="8">
        <v>7267.04</v>
      </c>
      <c r="N24" s="8">
        <v>172661.46</v>
      </c>
      <c r="O24" s="8">
        <v>591619.89</v>
      </c>
      <c r="P24" s="8">
        <f t="shared" si="1"/>
        <v>884805.72</v>
      </c>
    </row>
    <row r="25" spans="1:16" x14ac:dyDescent="0.25">
      <c r="A25" s="16" t="s">
        <v>35</v>
      </c>
      <c r="B25" s="14"/>
      <c r="C25" s="14"/>
      <c r="D25" s="8">
        <v>395754.16</v>
      </c>
      <c r="E25" s="8">
        <v>309653.48</v>
      </c>
      <c r="F25" s="8">
        <v>285105.55</v>
      </c>
      <c r="G25" s="8">
        <v>220836.3</v>
      </c>
      <c r="H25" s="8">
        <v>215587.84</v>
      </c>
      <c r="I25" s="8">
        <v>302434.53000000003</v>
      </c>
      <c r="J25" s="8">
        <v>239847.26</v>
      </c>
      <c r="K25" s="8">
        <v>206468.78</v>
      </c>
      <c r="L25" s="8">
        <v>222165.53</v>
      </c>
      <c r="M25" s="8">
        <v>152416.12</v>
      </c>
      <c r="N25" s="8">
        <v>328706.38</v>
      </c>
      <c r="O25" s="8">
        <v>388418.68</v>
      </c>
      <c r="P25" s="8">
        <f t="shared" si="1"/>
        <v>3267394.61</v>
      </c>
    </row>
    <row r="26" spans="1:16" x14ac:dyDescent="0.25">
      <c r="A26" s="16" t="s">
        <v>36</v>
      </c>
      <c r="B26" s="14"/>
      <c r="C26" s="14"/>
      <c r="D26" s="8">
        <v>0</v>
      </c>
      <c r="E26" s="8">
        <v>0</v>
      </c>
      <c r="F26" s="8">
        <v>60000</v>
      </c>
      <c r="G26" s="8">
        <v>0</v>
      </c>
      <c r="H26" s="8">
        <v>510000</v>
      </c>
      <c r="I26" s="8">
        <v>0</v>
      </c>
      <c r="J26" s="8">
        <v>0</v>
      </c>
      <c r="K26" s="8">
        <v>0</v>
      </c>
      <c r="L26" s="8">
        <v>0</v>
      </c>
      <c r="M26" s="8">
        <v>132239.99</v>
      </c>
      <c r="N26" s="8">
        <v>15000</v>
      </c>
      <c r="O26" s="8">
        <v>186009</v>
      </c>
      <c r="P26" s="8">
        <f t="shared" si="1"/>
        <v>903248.99</v>
      </c>
    </row>
    <row r="27" spans="1:16" x14ac:dyDescent="0.25">
      <c r="A27" s="16" t="s">
        <v>37</v>
      </c>
      <c r="B27" s="14"/>
      <c r="C27" s="14"/>
      <c r="D27" s="8">
        <v>0</v>
      </c>
      <c r="E27" s="8">
        <v>0</v>
      </c>
      <c r="F27" s="8">
        <v>9100</v>
      </c>
      <c r="G27" s="8">
        <v>10434.5</v>
      </c>
      <c r="H27" s="8">
        <v>14488.75</v>
      </c>
      <c r="I27" s="8">
        <v>180</v>
      </c>
      <c r="J27" s="8">
        <v>0</v>
      </c>
      <c r="K27" s="8">
        <v>0</v>
      </c>
      <c r="L27" s="8">
        <v>8500</v>
      </c>
      <c r="M27" s="8">
        <v>10434.5</v>
      </c>
      <c r="N27" s="8">
        <v>9323.75</v>
      </c>
      <c r="O27" s="8">
        <v>24930</v>
      </c>
      <c r="P27" s="8">
        <f t="shared" si="1"/>
        <v>87391.5</v>
      </c>
    </row>
    <row r="28" spans="1:16" x14ac:dyDescent="0.25">
      <c r="A28" s="16" t="s">
        <v>38</v>
      </c>
      <c r="B28" s="14"/>
      <c r="C28" s="14"/>
      <c r="D28" s="8">
        <v>1230626.46</v>
      </c>
      <c r="E28" s="8">
        <v>806617.7</v>
      </c>
      <c r="F28" s="8">
        <v>575107.35</v>
      </c>
      <c r="G28" s="8">
        <v>569301.06999999995</v>
      </c>
      <c r="H28" s="8">
        <v>552039.27</v>
      </c>
      <c r="I28" s="8">
        <v>619717.91</v>
      </c>
      <c r="J28" s="8">
        <v>572308.96</v>
      </c>
      <c r="K28" s="8">
        <v>585951.76</v>
      </c>
      <c r="L28" s="8">
        <v>528876.15</v>
      </c>
      <c r="M28" s="8">
        <v>597065.63</v>
      </c>
      <c r="N28" s="8">
        <v>549367.09</v>
      </c>
      <c r="O28" s="8">
        <v>2302684.69</v>
      </c>
      <c r="P28" s="8">
        <f t="shared" si="1"/>
        <v>9489664.0399999991</v>
      </c>
    </row>
    <row r="29" spans="1:16" x14ac:dyDescent="0.25">
      <c r="A29" s="16" t="s">
        <v>30</v>
      </c>
      <c r="B29" s="14"/>
      <c r="C29" s="14"/>
      <c r="D29" s="8">
        <v>0</v>
      </c>
      <c r="E29" s="8">
        <v>113750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22650</v>
      </c>
      <c r="L29" s="8">
        <v>0</v>
      </c>
      <c r="M29" s="8">
        <v>0</v>
      </c>
      <c r="N29" s="8">
        <v>606450</v>
      </c>
      <c r="O29" s="8">
        <v>378503.97</v>
      </c>
      <c r="P29" s="8">
        <f t="shared" si="1"/>
        <v>1121353.97</v>
      </c>
    </row>
    <row r="30" spans="1:16" x14ac:dyDescent="0.25">
      <c r="A30" s="31" t="s">
        <v>39</v>
      </c>
      <c r="B30" s="26"/>
      <c r="C30" s="26"/>
      <c r="D30" s="8">
        <v>2425901.2000000002</v>
      </c>
      <c r="E30" s="8">
        <v>2113476.87</v>
      </c>
      <c r="F30" s="8">
        <v>1774189.07</v>
      </c>
      <c r="G30" s="8">
        <v>1663506.92</v>
      </c>
      <c r="H30" s="8">
        <v>2136102.2000000002</v>
      </c>
      <c r="I30" s="8">
        <v>2213256.7599999998</v>
      </c>
      <c r="J30" s="8">
        <v>1773833.22</v>
      </c>
      <c r="K30" s="8">
        <v>1719028.94</v>
      </c>
      <c r="L30" s="8">
        <v>1598142.36</v>
      </c>
      <c r="M30" s="8">
        <v>1757766.9</v>
      </c>
      <c r="N30" s="8">
        <v>2527745.8199999998</v>
      </c>
      <c r="O30" s="8">
        <f>SUM(O23:O29)</f>
        <v>5706860.6299999999</v>
      </c>
      <c r="P30" s="8">
        <f t="shared" si="1"/>
        <v>27409810.890000001</v>
      </c>
    </row>
    <row r="31" spans="1:16" ht="5.25" customHeight="1" x14ac:dyDescent="0.25">
      <c r="A31" s="11"/>
      <c r="B31" s="12"/>
      <c r="C31" s="12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5">
      <c r="A32" s="32" t="s">
        <v>40</v>
      </c>
      <c r="B32" s="32"/>
      <c r="C32" s="32"/>
      <c r="D32" s="13">
        <f t="shared" ref="D32:P32" si="2">D20-D30</f>
        <v>10765206.66</v>
      </c>
      <c r="E32" s="13">
        <f t="shared" si="2"/>
        <v>-1234726.94</v>
      </c>
      <c r="F32" s="13">
        <f t="shared" si="2"/>
        <v>-1102444.1000000001</v>
      </c>
      <c r="G32" s="13">
        <f t="shared" si="2"/>
        <v>-787977.58</v>
      </c>
      <c r="H32" s="13">
        <f t="shared" si="2"/>
        <v>-1289424.9900000002</v>
      </c>
      <c r="I32" s="13">
        <f t="shared" si="2"/>
        <v>-1110438.2399999998</v>
      </c>
      <c r="J32" s="13">
        <f t="shared" si="2"/>
        <v>-999982.03</v>
      </c>
      <c r="K32" s="13">
        <f t="shared" si="2"/>
        <v>-946049.69</v>
      </c>
      <c r="L32" s="13">
        <f t="shared" si="2"/>
        <v>-579129.79000000015</v>
      </c>
      <c r="M32" s="13">
        <f t="shared" si="2"/>
        <v>-498041.2899999998</v>
      </c>
      <c r="N32" s="13">
        <f t="shared" si="2"/>
        <v>-1706042.48</v>
      </c>
      <c r="O32" s="13">
        <f t="shared" si="2"/>
        <v>414633.6400000006</v>
      </c>
      <c r="P32" s="13">
        <f t="shared" si="2"/>
        <v>925583.16999999806</v>
      </c>
    </row>
    <row r="33" spans="1:17" ht="4.5" customHeight="1" x14ac:dyDescent="0.25">
      <c r="A33" s="23"/>
      <c r="B33" s="23"/>
      <c r="C33" s="23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7" x14ac:dyDescent="0.25">
      <c r="A34" s="23" t="s">
        <v>41</v>
      </c>
      <c r="B34" s="23"/>
      <c r="C34" s="23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7" x14ac:dyDescent="0.25">
      <c r="A35" s="28" t="s">
        <v>42</v>
      </c>
      <c r="B35" s="28"/>
      <c r="C35" s="28"/>
      <c r="D35" s="15">
        <v>-1594502.04</v>
      </c>
      <c r="E35" s="15">
        <v>374470.56000000006</v>
      </c>
      <c r="F35" s="15">
        <v>232570.47999999998</v>
      </c>
      <c r="G35" s="15">
        <v>150100.89000000001</v>
      </c>
      <c r="H35" s="15">
        <v>151339.43999999994</v>
      </c>
      <c r="I35" s="15">
        <v>45710.440000000061</v>
      </c>
      <c r="J35" s="15">
        <v>49072.939999999944</v>
      </c>
      <c r="K35" s="15">
        <v>36725.970000000088</v>
      </c>
      <c r="L35" s="15">
        <v>40473.809999999939</v>
      </c>
      <c r="M35" s="15">
        <v>89579.56</v>
      </c>
      <c r="N35" s="15">
        <v>422540.71</v>
      </c>
      <c r="O35" s="15">
        <v>1917.24</v>
      </c>
      <c r="P35" s="8">
        <v>0</v>
      </c>
    </row>
    <row r="36" spans="1:17" ht="15" customHeight="1" x14ac:dyDescent="0.25">
      <c r="A36" s="28" t="s">
        <v>43</v>
      </c>
      <c r="B36" s="28"/>
      <c r="C36" s="28"/>
      <c r="D36" s="15">
        <v>0</v>
      </c>
      <c r="E36" s="15">
        <v>0</v>
      </c>
      <c r="F36" s="15">
        <v>-637121.81999999995</v>
      </c>
      <c r="G36" s="15">
        <v>173060.37999999995</v>
      </c>
      <c r="H36" s="15">
        <v>110135.09000000003</v>
      </c>
      <c r="I36" s="15">
        <v>353926.35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8">
        <f t="shared" ref="P36:P44" si="3">SUM(D36:O36)</f>
        <v>0</v>
      </c>
    </row>
    <row r="37" spans="1:17" x14ac:dyDescent="0.25">
      <c r="A37" s="28" t="s">
        <v>44</v>
      </c>
      <c r="B37" s="28"/>
      <c r="C37" s="28"/>
      <c r="D37" s="15">
        <v>115744.18999999994</v>
      </c>
      <c r="E37" s="15">
        <v>122995.70000000007</v>
      </c>
      <c r="F37" s="15">
        <v>75356.88</v>
      </c>
      <c r="G37" s="15">
        <v>87054.520000000019</v>
      </c>
      <c r="H37" s="15">
        <v>136741.82999999996</v>
      </c>
      <c r="I37" s="15">
        <v>44328.489999999991</v>
      </c>
      <c r="J37" s="15">
        <v>37728.23000000004</v>
      </c>
      <c r="K37" s="15">
        <v>31079.199999999953</v>
      </c>
      <c r="L37" s="15">
        <v>66609.140000000014</v>
      </c>
      <c r="M37" s="15">
        <v>55485.669999999984</v>
      </c>
      <c r="N37" s="15">
        <v>-1132909.06</v>
      </c>
      <c r="O37" s="15">
        <v>242452.8899999999</v>
      </c>
      <c r="P37" s="8">
        <f>SUM(D37:O37)</f>
        <v>-117332.32000000007</v>
      </c>
      <c r="Q37" s="36"/>
    </row>
    <row r="38" spans="1:17" x14ac:dyDescent="0.25">
      <c r="A38" s="28" t="s">
        <v>45</v>
      </c>
      <c r="B38" s="28"/>
      <c r="C38" s="28"/>
      <c r="D38" s="13">
        <v>111146.69999999995</v>
      </c>
      <c r="E38" s="13">
        <v>147271.06</v>
      </c>
      <c r="F38" s="13">
        <v>97456.760000000038</v>
      </c>
      <c r="G38" s="13">
        <v>213636.63999999998</v>
      </c>
      <c r="H38" s="13">
        <v>151419.77999999991</v>
      </c>
      <c r="I38" s="13">
        <v>71420.55</v>
      </c>
      <c r="J38" s="13">
        <v>76190.440000000075</v>
      </c>
      <c r="K38" s="13">
        <v>53347.099999999955</v>
      </c>
      <c r="L38" s="13">
        <v>358337.45000000007</v>
      </c>
      <c r="M38" s="13">
        <v>33932.499999999971</v>
      </c>
      <c r="N38" s="13">
        <v>-755385.0199999999</v>
      </c>
      <c r="O38" s="13">
        <v>74010.030000000013</v>
      </c>
      <c r="P38" s="8">
        <f t="shared" si="3"/>
        <v>632783.99000000011</v>
      </c>
    </row>
    <row r="39" spans="1:17" x14ac:dyDescent="0.25">
      <c r="A39" s="28" t="s">
        <v>46</v>
      </c>
      <c r="B39" s="28"/>
      <c r="C39" s="28"/>
      <c r="D39" s="15">
        <v>0</v>
      </c>
      <c r="E39" s="15">
        <v>0</v>
      </c>
      <c r="F39" s="15">
        <v>-100</v>
      </c>
      <c r="G39" s="15">
        <v>0</v>
      </c>
      <c r="H39" s="15">
        <v>0</v>
      </c>
      <c r="I39" s="15">
        <v>150</v>
      </c>
      <c r="J39" s="15">
        <v>0</v>
      </c>
      <c r="K39" s="15">
        <v>0</v>
      </c>
      <c r="L39" s="15">
        <v>499857.66</v>
      </c>
      <c r="M39" s="15">
        <v>-470122.16</v>
      </c>
      <c r="N39" s="15">
        <v>-10300</v>
      </c>
      <c r="O39" s="15">
        <v>0</v>
      </c>
      <c r="P39" s="8">
        <f t="shared" si="3"/>
        <v>19485.5</v>
      </c>
    </row>
    <row r="40" spans="1:17" x14ac:dyDescent="0.25">
      <c r="A40" s="28" t="s">
        <v>47</v>
      </c>
      <c r="B40" s="28"/>
      <c r="C40" s="28"/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-28253.219999999972</v>
      </c>
      <c r="M40" s="15">
        <v>28253.219999999972</v>
      </c>
      <c r="N40" s="15">
        <v>0</v>
      </c>
      <c r="O40" s="15">
        <v>-54679</v>
      </c>
      <c r="P40" s="8">
        <f t="shared" si="3"/>
        <v>-54679</v>
      </c>
    </row>
    <row r="41" spans="1:17" x14ac:dyDescent="0.25">
      <c r="A41" s="29" t="s">
        <v>48</v>
      </c>
      <c r="B41" s="29"/>
      <c r="C41" s="29"/>
      <c r="D41" s="15">
        <v>101364.75</v>
      </c>
      <c r="E41" s="15">
        <v>-33111.849999999991</v>
      </c>
      <c r="F41" s="15">
        <v>35951.399999999994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-40000</v>
      </c>
      <c r="N41" s="15">
        <v>0</v>
      </c>
      <c r="O41" s="15">
        <v>-5433.4100000000035</v>
      </c>
      <c r="P41" s="8">
        <f t="shared" si="3"/>
        <v>58770.89</v>
      </c>
    </row>
    <row r="42" spans="1:17" x14ac:dyDescent="0.25">
      <c r="A42" s="29" t="s">
        <v>49</v>
      </c>
      <c r="B42" s="29"/>
      <c r="C42" s="29"/>
      <c r="D42" s="15">
        <v>700213.96</v>
      </c>
      <c r="E42" s="15">
        <v>-69784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-46732.59</v>
      </c>
      <c r="L42" s="15">
        <v>-15240</v>
      </c>
      <c r="M42" s="15">
        <v>66786.100000000006</v>
      </c>
      <c r="N42" s="15">
        <v>-50000</v>
      </c>
      <c r="O42" s="15">
        <v>-1878884.6799999997</v>
      </c>
      <c r="P42" s="8">
        <f t="shared" si="3"/>
        <v>-1293641.2099999997</v>
      </c>
    </row>
    <row r="43" spans="1:17" x14ac:dyDescent="0.25">
      <c r="A43" s="29" t="s">
        <v>50</v>
      </c>
      <c r="B43" s="29"/>
      <c r="C43" s="29"/>
      <c r="D43" s="15">
        <v>557042.06000000006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-547097</v>
      </c>
      <c r="P43" s="8">
        <f t="shared" si="3"/>
        <v>9945.0600000000559</v>
      </c>
    </row>
    <row r="44" spans="1:17" x14ac:dyDescent="0.25">
      <c r="A44" s="29" t="s">
        <v>51</v>
      </c>
      <c r="B44" s="29"/>
      <c r="C44" s="29"/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8">
        <f t="shared" si="3"/>
        <v>0</v>
      </c>
    </row>
    <row r="45" spans="1:17" ht="6" customHeight="1" x14ac:dyDescent="0.25">
      <c r="A45" s="16"/>
      <c r="B45" s="16"/>
      <c r="C45" s="16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7" x14ac:dyDescent="0.25">
      <c r="A46" s="26" t="s">
        <v>52</v>
      </c>
      <c r="B46" s="26"/>
      <c r="C46" s="2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7" x14ac:dyDescent="0.25">
      <c r="A47" s="29" t="s">
        <v>53</v>
      </c>
      <c r="B47" s="29"/>
      <c r="C47" s="29"/>
      <c r="D47" s="15">
        <v>-157756.4</v>
      </c>
      <c r="E47" s="15">
        <v>-18780.240000000005</v>
      </c>
      <c r="F47" s="15">
        <v>-5468.7599999999948</v>
      </c>
      <c r="G47" s="15">
        <v>-54519.55</v>
      </c>
      <c r="H47" s="15">
        <v>12934.519999999997</v>
      </c>
      <c r="I47" s="15">
        <v>55706.310000000005</v>
      </c>
      <c r="J47" s="15">
        <v>-44699.740000000005</v>
      </c>
      <c r="K47" s="15">
        <v>46169.040000000008</v>
      </c>
      <c r="L47" s="15">
        <v>-95638.99</v>
      </c>
      <c r="M47" s="15">
        <v>63276.68</v>
      </c>
      <c r="N47" s="15">
        <v>85159.420000000013</v>
      </c>
      <c r="O47" s="15">
        <v>180572.93000000002</v>
      </c>
      <c r="P47" s="8">
        <f t="shared" ref="P47:P56" si="4">SUM(D47:O47)</f>
        <v>66955.219999999972</v>
      </c>
    </row>
    <row r="48" spans="1:17" x14ac:dyDescent="0.25">
      <c r="A48" s="28" t="s">
        <v>54</v>
      </c>
      <c r="B48" s="28"/>
      <c r="C48" s="28"/>
      <c r="D48" s="13">
        <v>-18208.25</v>
      </c>
      <c r="E48" s="13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3">
        <v>43370.19</v>
      </c>
      <c r="P48" s="8">
        <f t="shared" si="4"/>
        <v>25161.940000000002</v>
      </c>
    </row>
    <row r="49" spans="1:16" x14ac:dyDescent="0.25">
      <c r="A49" s="17" t="s">
        <v>55</v>
      </c>
      <c r="B49" s="17"/>
      <c r="C49" s="17"/>
      <c r="D49" s="13">
        <v>-348471.66000000003</v>
      </c>
      <c r="E49" s="13">
        <v>-114435.44000000018</v>
      </c>
      <c r="F49" s="15">
        <v>-124442.94999999995</v>
      </c>
      <c r="G49" s="15">
        <v>-74344.169999999896</v>
      </c>
      <c r="H49" s="15">
        <v>-83866.160000000018</v>
      </c>
      <c r="I49" s="15">
        <v>-624791.21000000008</v>
      </c>
      <c r="J49" s="15">
        <v>-44449.999999999993</v>
      </c>
      <c r="K49" s="15">
        <v>-38012.619999999981</v>
      </c>
      <c r="L49" s="15">
        <v>-28212.110000000011</v>
      </c>
      <c r="M49" s="15">
        <v>-67214.010000000009</v>
      </c>
      <c r="N49" s="15">
        <v>1474162.59</v>
      </c>
      <c r="O49" s="13">
        <v>-58897.300000000148</v>
      </c>
      <c r="P49" s="8">
        <f t="shared" si="4"/>
        <v>-132975.04000000039</v>
      </c>
    </row>
    <row r="50" spans="1:16" x14ac:dyDescent="0.25">
      <c r="A50" s="17" t="s">
        <v>56</v>
      </c>
      <c r="B50" s="17"/>
      <c r="C50" s="17"/>
      <c r="D50" s="13">
        <v>0</v>
      </c>
      <c r="E50" s="13"/>
      <c r="F50" s="15">
        <v>6525989.4800000004</v>
      </c>
      <c r="G50" s="15">
        <v>-4857647.07</v>
      </c>
      <c r="H50" s="15">
        <v>-1258278.27</v>
      </c>
      <c r="I50" s="15">
        <v>-410064.14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8">
        <v>0</v>
      </c>
    </row>
    <row r="51" spans="1:16" x14ac:dyDescent="0.25">
      <c r="A51" s="28" t="s">
        <v>57</v>
      </c>
      <c r="B51" s="28"/>
      <c r="C51" s="28"/>
      <c r="D51" s="13">
        <v>748493.43</v>
      </c>
      <c r="E51" s="15">
        <v>0</v>
      </c>
      <c r="F51" s="15">
        <v>0</v>
      </c>
      <c r="G51" s="15">
        <v>0</v>
      </c>
      <c r="H51" s="15">
        <v>-600052.93000000005</v>
      </c>
      <c r="I51" s="15">
        <v>600052.93000000005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3">
        <v>-748493.43</v>
      </c>
      <c r="P51" s="8">
        <f t="shared" si="4"/>
        <v>0</v>
      </c>
    </row>
    <row r="52" spans="1:16" x14ac:dyDescent="0.25">
      <c r="A52" s="28" t="s">
        <v>58</v>
      </c>
      <c r="B52" s="28"/>
      <c r="C52" s="28"/>
      <c r="D52" s="15">
        <v>0</v>
      </c>
      <c r="E52" s="15">
        <v>0</v>
      </c>
      <c r="F52" s="15">
        <v>0</v>
      </c>
      <c r="G52" s="15">
        <v>0</v>
      </c>
      <c r="H52" s="15">
        <v>102.03</v>
      </c>
      <c r="I52" s="15">
        <v>-5368.25</v>
      </c>
      <c r="J52" s="15">
        <v>1046545.14</v>
      </c>
      <c r="K52" s="15">
        <v>0</v>
      </c>
      <c r="L52" s="15">
        <v>0</v>
      </c>
      <c r="M52" s="15">
        <v>0</v>
      </c>
      <c r="N52" s="15">
        <v>0</v>
      </c>
      <c r="O52" s="15">
        <v>-426298.12000000011</v>
      </c>
      <c r="P52" s="8">
        <f t="shared" si="4"/>
        <v>614980.79999999993</v>
      </c>
    </row>
    <row r="53" spans="1:16" x14ac:dyDescent="0.25">
      <c r="A53" s="29" t="s">
        <v>59</v>
      </c>
      <c r="B53" s="29"/>
      <c r="C53" s="29"/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-217144.79000000004</v>
      </c>
      <c r="P53" s="8">
        <f t="shared" si="4"/>
        <v>-217144.79000000004</v>
      </c>
    </row>
    <row r="54" spans="1:16" x14ac:dyDescent="0.25">
      <c r="A54" s="29" t="s">
        <v>60</v>
      </c>
      <c r="B54" s="29"/>
      <c r="C54" s="29"/>
      <c r="D54" s="15">
        <v>-860591.68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937789.84</v>
      </c>
      <c r="P54" s="8">
        <f t="shared" si="4"/>
        <v>77198.159999999916</v>
      </c>
    </row>
    <row r="55" spans="1:16" ht="4.5" customHeight="1" x14ac:dyDescent="0.25">
      <c r="A55" s="16"/>
      <c r="B55" s="16"/>
      <c r="C55" s="16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8">
        <f t="shared" si="4"/>
        <v>0</v>
      </c>
    </row>
    <row r="56" spans="1:16" x14ac:dyDescent="0.25">
      <c r="A56" s="30" t="s">
        <v>61</v>
      </c>
      <c r="B56" s="30"/>
      <c r="C56" s="30"/>
      <c r="D56" s="18">
        <f>SUM(D35:D54)</f>
        <v>-645524.94000000018</v>
      </c>
      <c r="E56" s="18">
        <f t="shared" ref="E56:O56" si="5">SUM(E35:E54)</f>
        <v>408625.78999999992</v>
      </c>
      <c r="F56" s="18">
        <f t="shared" si="5"/>
        <v>6200191.4700000007</v>
      </c>
      <c r="G56" s="18">
        <f t="shared" si="5"/>
        <v>-4362658.3600000003</v>
      </c>
      <c r="H56" s="18">
        <f t="shared" si="5"/>
        <v>-1379524.6700000002</v>
      </c>
      <c r="I56" s="18">
        <f t="shared" si="5"/>
        <v>131071.46999999997</v>
      </c>
      <c r="J56" s="18">
        <f t="shared" si="5"/>
        <v>1120387.01</v>
      </c>
      <c r="K56" s="18">
        <f t="shared" si="5"/>
        <v>82576.10000000002</v>
      </c>
      <c r="L56" s="18">
        <f t="shared" si="5"/>
        <v>797933.74000000011</v>
      </c>
      <c r="M56" s="18">
        <f t="shared" si="5"/>
        <v>-240022.44000000009</v>
      </c>
      <c r="N56" s="18">
        <f t="shared" si="5"/>
        <v>33268.639999999898</v>
      </c>
      <c r="O56" s="18">
        <f t="shared" si="5"/>
        <v>-2456814.6100000003</v>
      </c>
      <c r="P56" s="8">
        <f t="shared" si="4"/>
        <v>-310490.80000000075</v>
      </c>
    </row>
    <row r="57" spans="1:16" ht="33" customHeight="1" x14ac:dyDescent="0.25">
      <c r="A57" s="27" t="s">
        <v>62</v>
      </c>
      <c r="B57" s="27"/>
      <c r="C57" s="27"/>
      <c r="D57" s="19">
        <f>D56+D32</f>
        <v>10119681.720000001</v>
      </c>
      <c r="E57" s="19">
        <f>E56+E32</f>
        <v>-826101.15</v>
      </c>
      <c r="F57" s="19">
        <f>F56+F32</f>
        <v>5097747.370000001</v>
      </c>
      <c r="G57" s="19">
        <f t="shared" ref="G57:P57" si="6">G56+G32</f>
        <v>-5150635.9400000004</v>
      </c>
      <c r="H57" s="19">
        <f t="shared" si="6"/>
        <v>-2668949.66</v>
      </c>
      <c r="I57" s="19">
        <f t="shared" si="6"/>
        <v>-979366.76999999979</v>
      </c>
      <c r="J57" s="19">
        <f t="shared" si="6"/>
        <v>120404.97999999998</v>
      </c>
      <c r="K57" s="19">
        <f t="shared" si="6"/>
        <v>-863473.59</v>
      </c>
      <c r="L57" s="19">
        <f t="shared" si="6"/>
        <v>218803.94999999995</v>
      </c>
      <c r="M57" s="19">
        <f t="shared" si="6"/>
        <v>-738063.72999999986</v>
      </c>
      <c r="N57" s="19">
        <f t="shared" si="6"/>
        <v>-1672773.84</v>
      </c>
      <c r="O57" s="19">
        <f t="shared" si="6"/>
        <v>-2042180.9699999997</v>
      </c>
      <c r="P57" s="19">
        <f t="shared" si="6"/>
        <v>615092.36999999732</v>
      </c>
    </row>
    <row r="58" spans="1:16" x14ac:dyDescent="0.25">
      <c r="A58" s="26"/>
      <c r="B58" s="26"/>
      <c r="C58" s="26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6" x14ac:dyDescent="0.25">
      <c r="A59" s="23" t="s">
        <v>63</v>
      </c>
      <c r="B59" s="23"/>
      <c r="C59" s="23"/>
      <c r="D59" s="20">
        <v>9211749</v>
      </c>
      <c r="E59" s="20">
        <f>D60</f>
        <v>19331430.719999999</v>
      </c>
      <c r="F59" s="20">
        <f t="shared" ref="F59:O59" si="7">E60</f>
        <v>18505329.57</v>
      </c>
      <c r="G59" s="20">
        <f t="shared" si="7"/>
        <v>23603076.940000001</v>
      </c>
      <c r="H59" s="20">
        <f t="shared" si="7"/>
        <v>18452441</v>
      </c>
      <c r="I59" s="20">
        <f t="shared" si="7"/>
        <v>15783491.34</v>
      </c>
      <c r="J59" s="20">
        <f t="shared" si="7"/>
        <v>14804124.57</v>
      </c>
      <c r="K59" s="20">
        <f t="shared" si="7"/>
        <v>14924529.550000001</v>
      </c>
      <c r="L59" s="20">
        <f t="shared" si="7"/>
        <v>14061055.960000001</v>
      </c>
      <c r="M59" s="20">
        <f t="shared" si="7"/>
        <v>14279859.91</v>
      </c>
      <c r="N59" s="20">
        <f t="shared" si="7"/>
        <v>13541796.18</v>
      </c>
      <c r="O59" s="20">
        <f t="shared" si="7"/>
        <v>11869022.34</v>
      </c>
      <c r="P59" s="20">
        <f>D59</f>
        <v>9211749</v>
      </c>
    </row>
    <row r="60" spans="1:16" x14ac:dyDescent="0.25">
      <c r="A60" s="26" t="s">
        <v>64</v>
      </c>
      <c r="B60" s="26"/>
      <c r="C60" s="26"/>
      <c r="D60" s="13">
        <f>D59+D57</f>
        <v>19331430.719999999</v>
      </c>
      <c r="E60" s="13">
        <f>E59+E57</f>
        <v>18505329.57</v>
      </c>
      <c r="F60" s="13">
        <f t="shared" ref="F60:P60" si="8">F59+F57</f>
        <v>23603076.940000001</v>
      </c>
      <c r="G60" s="13">
        <f t="shared" si="8"/>
        <v>18452441</v>
      </c>
      <c r="H60" s="13">
        <f t="shared" si="8"/>
        <v>15783491.34</v>
      </c>
      <c r="I60" s="13">
        <f t="shared" si="8"/>
        <v>14804124.57</v>
      </c>
      <c r="J60" s="13">
        <f t="shared" si="8"/>
        <v>14924529.550000001</v>
      </c>
      <c r="K60" s="13">
        <f t="shared" si="8"/>
        <v>14061055.960000001</v>
      </c>
      <c r="L60" s="13">
        <f t="shared" si="8"/>
        <v>14279859.91</v>
      </c>
      <c r="M60" s="13">
        <f t="shared" si="8"/>
        <v>13541796.18</v>
      </c>
      <c r="N60" s="13">
        <f t="shared" si="8"/>
        <v>11869022.34</v>
      </c>
      <c r="O60" s="13">
        <f t="shared" si="8"/>
        <v>9826841.370000001</v>
      </c>
      <c r="P60" s="13">
        <f t="shared" si="8"/>
        <v>9826841.3699999973</v>
      </c>
    </row>
    <row r="61" spans="1:16" x14ac:dyDescent="0.25">
      <c r="A61" s="23"/>
      <c r="B61" s="23"/>
      <c r="C61" s="23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x14ac:dyDescent="0.25">
      <c r="A62" s="26"/>
      <c r="B62" s="26"/>
      <c r="C62" s="26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6" x14ac:dyDescent="0.25">
      <c r="A63" s="23"/>
      <c r="B63" s="23"/>
      <c r="C63" s="23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x14ac:dyDescent="0.25">
      <c r="A64" s="26"/>
      <c r="B64" s="26"/>
      <c r="C64" s="26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 x14ac:dyDescent="0.25">
      <c r="A65" s="23"/>
      <c r="B65" s="23"/>
      <c r="C65" s="23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x14ac:dyDescent="0.25">
      <c r="A66" s="26"/>
      <c r="B66" s="26"/>
      <c r="C66" s="26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1:16" x14ac:dyDescent="0.25">
      <c r="A67" s="23"/>
      <c r="B67" s="23"/>
      <c r="C67" s="23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1:16" x14ac:dyDescent="0.25">
      <c r="A68" s="26"/>
      <c r="B68" s="26"/>
      <c r="C68" s="26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</row>
    <row r="69" spans="1:16" x14ac:dyDescent="0.25">
      <c r="A69" s="23"/>
      <c r="B69" s="23"/>
      <c r="C69" s="23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</row>
    <row r="70" spans="1:16" x14ac:dyDescent="0.25">
      <c r="A70" s="24"/>
      <c r="B70" s="24"/>
      <c r="C70" s="24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</row>
    <row r="71" spans="1:16" x14ac:dyDescent="0.25">
      <c r="A71" s="25"/>
      <c r="B71" s="25"/>
      <c r="C71" s="25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spans="1:16" x14ac:dyDescent="0.25">
      <c r="A72" s="24"/>
      <c r="B72" s="24"/>
      <c r="C72" s="24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</row>
    <row r="73" spans="1:16" x14ac:dyDescent="0.25">
      <c r="A73" s="25"/>
      <c r="B73" s="25"/>
      <c r="C73" s="25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spans="1:16" x14ac:dyDescent="0.25">
      <c r="A74" s="24"/>
      <c r="B74" s="24"/>
      <c r="C74" s="24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</row>
  </sheetData>
  <mergeCells count="48">
    <mergeCell ref="A69:C69"/>
    <mergeCell ref="A70:C70"/>
    <mergeCell ref="A71:C71"/>
    <mergeCell ref="A72:C72"/>
    <mergeCell ref="A73:C73"/>
    <mergeCell ref="A74:C74"/>
    <mergeCell ref="A63:C63"/>
    <mergeCell ref="A64:C64"/>
    <mergeCell ref="A65:C65"/>
    <mergeCell ref="A66:C66"/>
    <mergeCell ref="A67:C67"/>
    <mergeCell ref="A68:C68"/>
    <mergeCell ref="A57:C57"/>
    <mergeCell ref="A58:C58"/>
    <mergeCell ref="A59:C59"/>
    <mergeCell ref="A60:C60"/>
    <mergeCell ref="A61:C61"/>
    <mergeCell ref="A62:C62"/>
    <mergeCell ref="A48:C48"/>
    <mergeCell ref="A51:C51"/>
    <mergeCell ref="A52:C52"/>
    <mergeCell ref="A53:C53"/>
    <mergeCell ref="A54:C54"/>
    <mergeCell ref="A56:C56"/>
    <mergeCell ref="A41:C41"/>
    <mergeCell ref="A42:C42"/>
    <mergeCell ref="A43:C43"/>
    <mergeCell ref="A44:C44"/>
    <mergeCell ref="A46:C46"/>
    <mergeCell ref="A47:C47"/>
    <mergeCell ref="A35:C35"/>
    <mergeCell ref="A36:C36"/>
    <mergeCell ref="A37:C37"/>
    <mergeCell ref="A38:C38"/>
    <mergeCell ref="A39:C39"/>
    <mergeCell ref="A40:C40"/>
    <mergeCell ref="A20:C20"/>
    <mergeCell ref="A22:C22"/>
    <mergeCell ref="A30:C30"/>
    <mergeCell ref="A32:C32"/>
    <mergeCell ref="A33:C33"/>
    <mergeCell ref="A34:C34"/>
    <mergeCell ref="A1:O1"/>
    <mergeCell ref="A2:O2"/>
    <mergeCell ref="A3:O3"/>
    <mergeCell ref="A4:O4"/>
    <mergeCell ref="A6:C6"/>
    <mergeCell ref="A7:C7"/>
  </mergeCells>
  <pageMargins left="0.7" right="0.7" top="0.75" bottom="0.75" header="0.3" footer="0.3"/>
  <pageSetup paperSize="17" scale="65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showGridLines="0" zoomScaleNormal="100" workbookViewId="0">
      <selection activeCell="P25" sqref="P25:P27"/>
    </sheetView>
  </sheetViews>
  <sheetFormatPr defaultRowHeight="15" x14ac:dyDescent="0.25"/>
  <cols>
    <col min="1" max="1" width="20.5703125" customWidth="1"/>
    <col min="3" max="3" width="2.140625" customWidth="1"/>
    <col min="4" max="4" width="13.42578125" style="1" bestFit="1" customWidth="1"/>
    <col min="5" max="8" width="12" style="1" bestFit="1" customWidth="1"/>
    <col min="9" max="9" width="12.28515625" style="1" bestFit="1" customWidth="1"/>
    <col min="10" max="11" width="12" style="1" bestFit="1" customWidth="1"/>
    <col min="12" max="13" width="12.140625" style="1" bestFit="1" customWidth="1"/>
    <col min="14" max="14" width="12" style="1" bestFit="1" customWidth="1"/>
    <col min="15" max="16" width="12.42578125" style="1" bestFit="1" customWidth="1"/>
  </cols>
  <sheetData>
    <row r="1" spans="1:16" ht="1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15" customHeight="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15" customHeight="1" x14ac:dyDescent="0.25">
      <c r="A3" s="34" t="s">
        <v>69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ht="15" customHeight="1" x14ac:dyDescent="0.25">
      <c r="A4" s="34" t="s">
        <v>75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6" ht="7.5" customHeight="1" x14ac:dyDescent="0.25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35" t="s">
        <v>4</v>
      </c>
      <c r="B6" s="35"/>
      <c r="C6" s="35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4" t="s">
        <v>17</v>
      </c>
    </row>
    <row r="7" spans="1:16" x14ac:dyDescent="0.25">
      <c r="A7" s="31" t="s">
        <v>18</v>
      </c>
      <c r="B7" s="26"/>
      <c r="C7" s="2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5">
      <c r="A8" s="16" t="s">
        <v>22</v>
      </c>
      <c r="B8" s="14"/>
      <c r="C8" s="14"/>
      <c r="D8" s="8">
        <v>14450</v>
      </c>
      <c r="E8" s="8">
        <v>638</v>
      </c>
      <c r="F8" s="8">
        <v>469</v>
      </c>
      <c r="G8" s="8">
        <v>1477</v>
      </c>
      <c r="H8" s="8">
        <v>710720.08</v>
      </c>
      <c r="I8" s="8">
        <v>857.3</v>
      </c>
      <c r="J8" s="8">
        <v>652</v>
      </c>
      <c r="K8" s="8">
        <v>711</v>
      </c>
      <c r="L8" s="8">
        <v>-7777.22</v>
      </c>
      <c r="M8" s="8">
        <v>720629.9</v>
      </c>
      <c r="N8" s="8">
        <v>818</v>
      </c>
      <c r="O8" s="8">
        <v>7469.49</v>
      </c>
      <c r="P8" s="8">
        <f>SUM(D8:O8)</f>
        <v>1451114.55</v>
      </c>
    </row>
    <row r="9" spans="1:16" hidden="1" x14ac:dyDescent="0.25">
      <c r="A9" s="16" t="s">
        <v>23</v>
      </c>
      <c r="B9" s="14"/>
      <c r="C9" s="14"/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f t="shared" ref="P9:P12" si="0">SUM(D9:O9)</f>
        <v>0</v>
      </c>
    </row>
    <row r="10" spans="1:16" hidden="1" x14ac:dyDescent="0.25">
      <c r="A10" s="16" t="s">
        <v>26</v>
      </c>
      <c r="B10" s="14"/>
      <c r="C10" s="14"/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f t="shared" si="0"/>
        <v>0</v>
      </c>
    </row>
    <row r="11" spans="1:16" x14ac:dyDescent="0.25">
      <c r="A11" s="16" t="s">
        <v>27</v>
      </c>
      <c r="B11" s="14"/>
      <c r="C11" s="14"/>
      <c r="D11" s="8">
        <v>0</v>
      </c>
      <c r="E11" s="8">
        <v>300</v>
      </c>
      <c r="F11" s="8">
        <v>75</v>
      </c>
      <c r="G11" s="8">
        <v>525</v>
      </c>
      <c r="H11" s="8">
        <v>75</v>
      </c>
      <c r="I11" s="8">
        <v>75</v>
      </c>
      <c r="J11" s="8">
        <v>225</v>
      </c>
      <c r="K11" s="8">
        <v>75</v>
      </c>
      <c r="L11" s="8">
        <v>0</v>
      </c>
      <c r="M11" s="8">
        <v>0</v>
      </c>
      <c r="N11" s="8">
        <v>0</v>
      </c>
      <c r="O11" s="8">
        <v>0</v>
      </c>
      <c r="P11" s="8">
        <f t="shared" si="0"/>
        <v>1350</v>
      </c>
    </row>
    <row r="12" spans="1:16" hidden="1" x14ac:dyDescent="0.25">
      <c r="A12" s="16" t="s">
        <v>28</v>
      </c>
      <c r="B12" s="14"/>
      <c r="C12" s="14"/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f t="shared" si="0"/>
        <v>0</v>
      </c>
    </row>
    <row r="13" spans="1:16" x14ac:dyDescent="0.25">
      <c r="A13" s="31" t="s">
        <v>31</v>
      </c>
      <c r="B13" s="26"/>
      <c r="C13" s="26"/>
      <c r="D13" s="8">
        <f t="shared" ref="D13:O13" si="1">SUM(D8:D12)</f>
        <v>14450</v>
      </c>
      <c r="E13" s="8">
        <f t="shared" si="1"/>
        <v>938</v>
      </c>
      <c r="F13" s="8">
        <f t="shared" si="1"/>
        <v>544</v>
      </c>
      <c r="G13" s="8">
        <f t="shared" si="1"/>
        <v>2002</v>
      </c>
      <c r="H13" s="8">
        <f t="shared" si="1"/>
        <v>710795.08</v>
      </c>
      <c r="I13" s="8">
        <f t="shared" si="1"/>
        <v>932.3</v>
      </c>
      <c r="J13" s="8">
        <f t="shared" si="1"/>
        <v>877</v>
      </c>
      <c r="K13" s="8">
        <f t="shared" si="1"/>
        <v>786</v>
      </c>
      <c r="L13" s="8">
        <f t="shared" si="1"/>
        <v>-7777.22</v>
      </c>
      <c r="M13" s="8">
        <f t="shared" si="1"/>
        <v>720629.9</v>
      </c>
      <c r="N13" s="8">
        <f t="shared" si="1"/>
        <v>818</v>
      </c>
      <c r="O13" s="8">
        <f t="shared" si="1"/>
        <v>7469.49</v>
      </c>
      <c r="P13" s="8">
        <f>SUM(D13:O13)</f>
        <v>1452464.55</v>
      </c>
    </row>
    <row r="14" spans="1:16" ht="6.75" customHeight="1" x14ac:dyDescent="0.25">
      <c r="A14" s="9"/>
      <c r="B14" s="9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25">
      <c r="A15" s="31" t="s">
        <v>32</v>
      </c>
      <c r="B15" s="26"/>
      <c r="C15" s="26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x14ac:dyDescent="0.25">
      <c r="A16" s="16" t="s">
        <v>34</v>
      </c>
      <c r="B16" s="14"/>
      <c r="C16" s="14"/>
      <c r="D16" s="8">
        <v>0</v>
      </c>
      <c r="E16" s="8">
        <v>0</v>
      </c>
      <c r="F16" s="8">
        <v>0</v>
      </c>
      <c r="G16" s="8">
        <v>1302.97</v>
      </c>
      <c r="H16" s="8">
        <v>16130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f t="shared" ref="P16:P20" si="2">SUM(D16:O16)</f>
        <v>17432.97</v>
      </c>
    </row>
    <row r="17" spans="1:16" x14ac:dyDescent="0.25">
      <c r="A17" s="16" t="s">
        <v>35</v>
      </c>
      <c r="B17" s="14"/>
      <c r="C17" s="14"/>
      <c r="D17" s="8">
        <v>89305.62</v>
      </c>
      <c r="E17" s="8">
        <v>88170.54</v>
      </c>
      <c r="F17" s="8">
        <v>174025.16</v>
      </c>
      <c r="G17" s="8">
        <v>489.38</v>
      </c>
      <c r="H17" s="8">
        <v>89346.03</v>
      </c>
      <c r="I17" s="8">
        <v>91023.85</v>
      </c>
      <c r="J17" s="8">
        <v>93143.16</v>
      </c>
      <c r="K17" s="8">
        <v>187598.79</v>
      </c>
      <c r="L17" s="8">
        <v>469</v>
      </c>
      <c r="M17" s="8">
        <v>102151.28</v>
      </c>
      <c r="N17" s="8">
        <v>101345.29</v>
      </c>
      <c r="O17" s="8">
        <v>177256.56</v>
      </c>
      <c r="P17" s="8">
        <f t="shared" si="2"/>
        <v>1194324.6600000001</v>
      </c>
    </row>
    <row r="18" spans="1:16" x14ac:dyDescent="0.25">
      <c r="A18" s="16" t="s">
        <v>36</v>
      </c>
      <c r="B18" s="14"/>
      <c r="C18" s="14"/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31465</v>
      </c>
      <c r="N18" s="8">
        <v>0</v>
      </c>
      <c r="O18" s="8">
        <v>0</v>
      </c>
      <c r="P18" s="8">
        <f t="shared" si="2"/>
        <v>31465</v>
      </c>
    </row>
    <row r="19" spans="1:16" x14ac:dyDescent="0.25">
      <c r="A19" s="16" t="s">
        <v>37</v>
      </c>
      <c r="B19" s="14"/>
      <c r="C19" s="14"/>
      <c r="D19" s="8">
        <v>0</v>
      </c>
      <c r="E19" s="8">
        <v>0</v>
      </c>
      <c r="F19" s="8">
        <v>0</v>
      </c>
      <c r="G19" s="8">
        <v>2482.63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2482.63</v>
      </c>
      <c r="N19" s="8">
        <v>0</v>
      </c>
      <c r="O19" s="8">
        <v>0</v>
      </c>
      <c r="P19" s="8">
        <f t="shared" si="2"/>
        <v>4965.26</v>
      </c>
    </row>
    <row r="20" spans="1:16" x14ac:dyDescent="0.25">
      <c r="A20" s="31" t="s">
        <v>39</v>
      </c>
      <c r="B20" s="26"/>
      <c r="C20" s="26"/>
      <c r="D20" s="8">
        <f t="shared" ref="D20:O20" si="3">SUM(D16:D19)</f>
        <v>89305.62</v>
      </c>
      <c r="E20" s="8">
        <f t="shared" si="3"/>
        <v>88170.54</v>
      </c>
      <c r="F20" s="8">
        <f t="shared" si="3"/>
        <v>174025.16</v>
      </c>
      <c r="G20" s="8">
        <f t="shared" si="3"/>
        <v>4274.9799999999996</v>
      </c>
      <c r="H20" s="8">
        <f t="shared" si="3"/>
        <v>105476.03</v>
      </c>
      <c r="I20" s="8">
        <f t="shared" si="3"/>
        <v>91023.85</v>
      </c>
      <c r="J20" s="8">
        <f t="shared" si="3"/>
        <v>93143.16</v>
      </c>
      <c r="K20" s="8">
        <f t="shared" si="3"/>
        <v>187598.79</v>
      </c>
      <c r="L20" s="8">
        <f t="shared" si="3"/>
        <v>469</v>
      </c>
      <c r="M20" s="8">
        <f t="shared" si="3"/>
        <v>136098.91</v>
      </c>
      <c r="N20" s="8">
        <f t="shared" si="3"/>
        <v>101345.29</v>
      </c>
      <c r="O20" s="8">
        <f t="shared" si="3"/>
        <v>177256.56</v>
      </c>
      <c r="P20" s="8">
        <f t="shared" si="2"/>
        <v>1248187.8900000001</v>
      </c>
    </row>
    <row r="21" spans="1:16" ht="5.25" customHeight="1" x14ac:dyDescent="0.25">
      <c r="A21" s="11"/>
      <c r="B21" s="12"/>
      <c r="C21" s="1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25">
      <c r="A22" s="32" t="s">
        <v>40</v>
      </c>
      <c r="B22" s="32"/>
      <c r="C22" s="32"/>
      <c r="D22" s="13">
        <f t="shared" ref="D22:P22" si="4">D13-D20</f>
        <v>-74855.62</v>
      </c>
      <c r="E22" s="13">
        <f t="shared" si="4"/>
        <v>-87232.54</v>
      </c>
      <c r="F22" s="13">
        <f t="shared" si="4"/>
        <v>-173481.16</v>
      </c>
      <c r="G22" s="13">
        <f t="shared" si="4"/>
        <v>-2272.9799999999996</v>
      </c>
      <c r="H22" s="13">
        <f t="shared" si="4"/>
        <v>605319.04999999993</v>
      </c>
      <c r="I22" s="13">
        <f t="shared" si="4"/>
        <v>-90091.55</v>
      </c>
      <c r="J22" s="13">
        <f t="shared" si="4"/>
        <v>-92266.16</v>
      </c>
      <c r="K22" s="13">
        <f t="shared" si="4"/>
        <v>-186812.79</v>
      </c>
      <c r="L22" s="13">
        <f t="shared" si="4"/>
        <v>-8246.2200000000012</v>
      </c>
      <c r="M22" s="13">
        <f t="shared" si="4"/>
        <v>584530.99</v>
      </c>
      <c r="N22" s="13">
        <f t="shared" si="4"/>
        <v>-100527.29</v>
      </c>
      <c r="O22" s="13">
        <f t="shared" si="4"/>
        <v>-169787.07</v>
      </c>
      <c r="P22" s="13">
        <f t="shared" si="4"/>
        <v>204276.65999999992</v>
      </c>
    </row>
    <row r="23" spans="1:16" ht="4.5" customHeight="1" x14ac:dyDescent="0.25">
      <c r="A23" s="23"/>
      <c r="B23" s="23"/>
      <c r="C23" s="23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x14ac:dyDescent="0.25">
      <c r="A24" s="23" t="s">
        <v>41</v>
      </c>
      <c r="B24" s="23"/>
      <c r="C24" s="23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x14ac:dyDescent="0.25">
      <c r="A25" s="28" t="s">
        <v>68</v>
      </c>
      <c r="B25" s="28"/>
      <c r="C25" s="28"/>
      <c r="D25" s="15">
        <v>169427.16999999998</v>
      </c>
      <c r="E25" s="15">
        <v>9140.2799999999988</v>
      </c>
      <c r="F25" s="15">
        <v>9068.4700000000012</v>
      </c>
      <c r="G25" s="15">
        <v>6271.2300000000105</v>
      </c>
      <c r="H25" s="15">
        <v>-673573.99</v>
      </c>
      <c r="I25" s="15">
        <v>477111.27999999997</v>
      </c>
      <c r="J25" s="15">
        <v>69729.070000000007</v>
      </c>
      <c r="K25" s="15">
        <v>58023.699999999983</v>
      </c>
      <c r="L25" s="15">
        <v>17310.589999999997</v>
      </c>
      <c r="M25" s="15">
        <v>-698493.6100000001</v>
      </c>
      <c r="N25" s="15">
        <v>463431.03</v>
      </c>
      <c r="O25" s="15">
        <v>72873.38</v>
      </c>
      <c r="P25" s="8">
        <f t="shared" ref="P25:P26" si="5">SUM(D25:O25)</f>
        <v>-19681.400000000023</v>
      </c>
    </row>
    <row r="26" spans="1:16" ht="15" customHeight="1" x14ac:dyDescent="0.25">
      <c r="A26" s="28" t="s">
        <v>67</v>
      </c>
      <c r="B26" s="28"/>
      <c r="C26" s="28"/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8">
        <f t="shared" si="5"/>
        <v>0</v>
      </c>
    </row>
    <row r="27" spans="1:16" x14ac:dyDescent="0.25">
      <c r="A27" s="28" t="s">
        <v>66</v>
      </c>
      <c r="B27" s="28"/>
      <c r="C27" s="28"/>
      <c r="D27" s="15">
        <v>600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-975</v>
      </c>
      <c r="P27" s="8">
        <f>SUM(D27:O27)</f>
        <v>-375</v>
      </c>
    </row>
    <row r="28" spans="1:16" ht="6" customHeight="1" x14ac:dyDescent="0.25">
      <c r="A28" s="16"/>
      <c r="B28" s="16"/>
      <c r="C28" s="16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x14ac:dyDescent="0.25">
      <c r="A29" s="26" t="s">
        <v>52</v>
      </c>
      <c r="B29" s="26"/>
      <c r="C29" s="26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x14ac:dyDescent="0.25">
      <c r="A30" s="29" t="s">
        <v>53</v>
      </c>
      <c r="B30" s="29"/>
      <c r="C30" s="29"/>
      <c r="D30" s="15">
        <v>-257.62</v>
      </c>
      <c r="E30" s="15">
        <v>274.35000000000002</v>
      </c>
      <c r="F30" s="15">
        <v>88127</v>
      </c>
      <c r="G30" s="15">
        <v>-88401.35</v>
      </c>
      <c r="H30" s="15">
        <v>0</v>
      </c>
      <c r="I30" s="15">
        <v>0</v>
      </c>
      <c r="J30" s="15">
        <v>817.13</v>
      </c>
      <c r="K30" s="15">
        <v>95966.23</v>
      </c>
      <c r="L30" s="15">
        <v>-96783.360000000001</v>
      </c>
      <c r="M30" s="15">
        <v>0</v>
      </c>
      <c r="N30" s="15">
        <v>329.36</v>
      </c>
      <c r="O30" s="15">
        <v>24.099999999999966</v>
      </c>
      <c r="P30" s="8">
        <f t="shared" ref="P30:P35" si="6">SUM(D30:O30)</f>
        <v>95.839999999990084</v>
      </c>
    </row>
    <row r="31" spans="1:16" x14ac:dyDescent="0.25">
      <c r="A31" s="28" t="s">
        <v>54</v>
      </c>
      <c r="B31" s="28"/>
      <c r="C31" s="28"/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8">
        <f t="shared" si="6"/>
        <v>0</v>
      </c>
    </row>
    <row r="32" spans="1:16" x14ac:dyDescent="0.25">
      <c r="A32" s="28" t="s">
        <v>57</v>
      </c>
      <c r="B32" s="28"/>
      <c r="C32" s="28"/>
      <c r="D32" s="15">
        <v>-168324.91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168324.91</v>
      </c>
      <c r="P32" s="8">
        <f t="shared" si="6"/>
        <v>0</v>
      </c>
    </row>
    <row r="33" spans="1:16" x14ac:dyDescent="0.25">
      <c r="A33" s="28" t="s">
        <v>65</v>
      </c>
      <c r="B33" s="28"/>
      <c r="C33" s="28"/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-4818.4900000000198</v>
      </c>
      <c r="P33" s="8">
        <f t="shared" si="6"/>
        <v>-4818.4900000000198</v>
      </c>
    </row>
    <row r="34" spans="1:16" ht="4.5" customHeight="1" x14ac:dyDescent="0.25">
      <c r="A34" s="16"/>
      <c r="B34" s="16"/>
      <c r="C34" s="16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8">
        <f t="shared" si="6"/>
        <v>0</v>
      </c>
    </row>
    <row r="35" spans="1:16" x14ac:dyDescent="0.25">
      <c r="A35" s="30" t="s">
        <v>61</v>
      </c>
      <c r="B35" s="30"/>
      <c r="C35" s="30"/>
      <c r="D35" s="18">
        <f t="shared" ref="D35:O35" si="7">SUM(D25:D33)</f>
        <v>1444.6399999999849</v>
      </c>
      <c r="E35" s="18">
        <f t="shared" si="7"/>
        <v>9414.6299999999992</v>
      </c>
      <c r="F35" s="18">
        <f t="shared" si="7"/>
        <v>97195.47</v>
      </c>
      <c r="G35" s="18">
        <f t="shared" si="7"/>
        <v>-82130.12</v>
      </c>
      <c r="H35" s="18">
        <f t="shared" si="7"/>
        <v>-673573.99</v>
      </c>
      <c r="I35" s="18">
        <f t="shared" si="7"/>
        <v>477111.27999999997</v>
      </c>
      <c r="J35" s="18">
        <f t="shared" si="7"/>
        <v>70546.200000000012</v>
      </c>
      <c r="K35" s="18">
        <f t="shared" si="7"/>
        <v>153989.93</v>
      </c>
      <c r="L35" s="18">
        <f t="shared" si="7"/>
        <v>-79472.77</v>
      </c>
      <c r="M35" s="18">
        <f t="shared" si="7"/>
        <v>-698493.6100000001</v>
      </c>
      <c r="N35" s="18">
        <f t="shared" si="7"/>
        <v>463760.39</v>
      </c>
      <c r="O35" s="18">
        <f t="shared" si="7"/>
        <v>235428.9</v>
      </c>
      <c r="P35" s="8">
        <f t="shared" si="6"/>
        <v>-24779.050000000076</v>
      </c>
    </row>
    <row r="36" spans="1:16" ht="33" customHeight="1" x14ac:dyDescent="0.25">
      <c r="A36" s="27" t="s">
        <v>62</v>
      </c>
      <c r="B36" s="27"/>
      <c r="C36" s="27"/>
      <c r="D36" s="19">
        <f t="shared" ref="D36:P36" si="8">D35+D22</f>
        <v>-73410.98000000001</v>
      </c>
      <c r="E36" s="19">
        <f t="shared" si="8"/>
        <v>-77817.909999999989</v>
      </c>
      <c r="F36" s="19">
        <f t="shared" si="8"/>
        <v>-76285.69</v>
      </c>
      <c r="G36" s="19">
        <f t="shared" si="8"/>
        <v>-84403.099999999991</v>
      </c>
      <c r="H36" s="19">
        <f t="shared" si="8"/>
        <v>-68254.940000000061</v>
      </c>
      <c r="I36" s="19">
        <f t="shared" si="8"/>
        <v>387019.73</v>
      </c>
      <c r="J36" s="19">
        <f t="shared" si="8"/>
        <v>-21719.959999999992</v>
      </c>
      <c r="K36" s="19">
        <f t="shared" si="8"/>
        <v>-32822.860000000015</v>
      </c>
      <c r="L36" s="19">
        <f t="shared" si="8"/>
        <v>-87718.99</v>
      </c>
      <c r="M36" s="19">
        <f t="shared" si="8"/>
        <v>-113962.62000000011</v>
      </c>
      <c r="N36" s="19">
        <f t="shared" si="8"/>
        <v>363233.10000000003</v>
      </c>
      <c r="O36" s="19">
        <f t="shared" si="8"/>
        <v>65641.829999999987</v>
      </c>
      <c r="P36" s="19">
        <f t="shared" si="8"/>
        <v>179497.60999999984</v>
      </c>
    </row>
    <row r="37" spans="1:16" x14ac:dyDescent="0.25">
      <c r="A37" s="26"/>
      <c r="B37" s="26"/>
      <c r="C37" s="2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 x14ac:dyDescent="0.25">
      <c r="A38" s="23" t="s">
        <v>63</v>
      </c>
      <c r="B38" s="23"/>
      <c r="C38" s="23"/>
      <c r="D38" s="20">
        <v>349031.84</v>
      </c>
      <c r="E38" s="20">
        <f>D39</f>
        <v>275620.86</v>
      </c>
      <c r="F38" s="20">
        <f t="shared" ref="F38:O38" si="9">E39</f>
        <v>197802.95</v>
      </c>
      <c r="G38" s="20">
        <f t="shared" si="9"/>
        <v>121517.26000000001</v>
      </c>
      <c r="H38" s="20">
        <f t="shared" si="9"/>
        <v>37114.160000000018</v>
      </c>
      <c r="I38" s="20">
        <f t="shared" si="9"/>
        <v>-31140.780000000042</v>
      </c>
      <c r="J38" s="20">
        <f t="shared" si="9"/>
        <v>355878.94999999995</v>
      </c>
      <c r="K38" s="20">
        <f t="shared" si="9"/>
        <v>334158.99</v>
      </c>
      <c r="L38" s="20">
        <f t="shared" si="9"/>
        <v>301336.13</v>
      </c>
      <c r="M38" s="20">
        <f t="shared" si="9"/>
        <v>213617.14</v>
      </c>
      <c r="N38" s="20">
        <f t="shared" si="9"/>
        <v>99654.519999999902</v>
      </c>
      <c r="O38" s="20">
        <f t="shared" si="9"/>
        <v>462887.61999999994</v>
      </c>
      <c r="P38" s="20">
        <f>D38</f>
        <v>349031.84</v>
      </c>
    </row>
    <row r="39" spans="1:16" x14ac:dyDescent="0.25">
      <c r="A39" s="26" t="s">
        <v>64</v>
      </c>
      <c r="B39" s="26"/>
      <c r="C39" s="26"/>
      <c r="D39" s="13">
        <f>D38+D36</f>
        <v>275620.86</v>
      </c>
      <c r="E39" s="13">
        <f>E38+E36</f>
        <v>197802.95</v>
      </c>
      <c r="F39" s="13">
        <f t="shared" ref="F39:O39" si="10">F38+F36</f>
        <v>121517.26000000001</v>
      </c>
      <c r="G39" s="13">
        <f t="shared" si="10"/>
        <v>37114.160000000018</v>
      </c>
      <c r="H39" s="13">
        <f t="shared" si="10"/>
        <v>-31140.780000000042</v>
      </c>
      <c r="I39" s="13">
        <f t="shared" si="10"/>
        <v>355878.94999999995</v>
      </c>
      <c r="J39" s="13">
        <f t="shared" si="10"/>
        <v>334158.99</v>
      </c>
      <c r="K39" s="13">
        <f t="shared" si="10"/>
        <v>301336.13</v>
      </c>
      <c r="L39" s="13">
        <f t="shared" si="10"/>
        <v>213617.14</v>
      </c>
      <c r="M39" s="13">
        <f t="shared" si="10"/>
        <v>99654.519999999902</v>
      </c>
      <c r="N39" s="13">
        <f t="shared" si="10"/>
        <v>462887.61999999994</v>
      </c>
      <c r="O39" s="13">
        <f t="shared" si="10"/>
        <v>528529.44999999995</v>
      </c>
      <c r="P39" s="13">
        <f>P38+P36</f>
        <v>528529.44999999984</v>
      </c>
    </row>
    <row r="40" spans="1:16" x14ac:dyDescent="0.25">
      <c r="A40" s="23"/>
      <c r="B40" s="23"/>
      <c r="C40" s="23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x14ac:dyDescent="0.25">
      <c r="A41" s="26"/>
      <c r="B41" s="26"/>
      <c r="C41" s="2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6" x14ac:dyDescent="0.25">
      <c r="A42" s="23"/>
      <c r="B42" s="23"/>
      <c r="C42" s="23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5">
      <c r="A43" s="26"/>
      <c r="B43" s="26"/>
      <c r="C43" s="2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6" x14ac:dyDescent="0.25">
      <c r="A44" s="23"/>
      <c r="B44" s="23"/>
      <c r="C44" s="23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5">
      <c r="A45" s="26"/>
      <c r="B45" s="26"/>
      <c r="C45" s="2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 x14ac:dyDescent="0.25">
      <c r="A46" s="23"/>
      <c r="B46" s="23"/>
      <c r="C46" s="23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x14ac:dyDescent="0.25">
      <c r="A47" s="26"/>
      <c r="B47" s="26"/>
      <c r="C47" s="26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</row>
    <row r="48" spans="1:16" x14ac:dyDescent="0.25">
      <c r="A48" s="23"/>
      <c r="B48" s="23"/>
      <c r="C48" s="23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x14ac:dyDescent="0.25">
      <c r="A49" s="24"/>
      <c r="B49" s="24"/>
      <c r="C49" s="24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</row>
    <row r="50" spans="1:16" x14ac:dyDescent="0.25">
      <c r="A50" s="25"/>
      <c r="B50" s="25"/>
      <c r="C50" s="25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x14ac:dyDescent="0.25">
      <c r="A51" s="24"/>
      <c r="B51" s="24"/>
      <c r="C51" s="24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</row>
    <row r="52" spans="1:16" x14ac:dyDescent="0.25">
      <c r="A52" s="25"/>
      <c r="B52" s="25"/>
      <c r="C52" s="25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x14ac:dyDescent="0.25">
      <c r="A53" s="24"/>
      <c r="B53" s="24"/>
      <c r="C53" s="24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</sheetData>
  <mergeCells count="39">
    <mergeCell ref="A51:C51"/>
    <mergeCell ref="A52:C52"/>
    <mergeCell ref="A53:C53"/>
    <mergeCell ref="A45:C45"/>
    <mergeCell ref="A46:C46"/>
    <mergeCell ref="A47:C47"/>
    <mergeCell ref="A48:C48"/>
    <mergeCell ref="A49:C49"/>
    <mergeCell ref="A50:C50"/>
    <mergeCell ref="A39:C39"/>
    <mergeCell ref="A40:C40"/>
    <mergeCell ref="A41:C41"/>
    <mergeCell ref="A42:C42"/>
    <mergeCell ref="A43:C43"/>
    <mergeCell ref="A44:C44"/>
    <mergeCell ref="A32:C32"/>
    <mergeCell ref="A33:C33"/>
    <mergeCell ref="A35:C35"/>
    <mergeCell ref="A36:C36"/>
    <mergeCell ref="A37:C37"/>
    <mergeCell ref="A38:C38"/>
    <mergeCell ref="A25:C25"/>
    <mergeCell ref="A26:C26"/>
    <mergeCell ref="A27:C27"/>
    <mergeCell ref="A29:C29"/>
    <mergeCell ref="A30:C30"/>
    <mergeCell ref="A31:C31"/>
    <mergeCell ref="A13:C13"/>
    <mergeCell ref="A15:C15"/>
    <mergeCell ref="A20:C20"/>
    <mergeCell ref="A22:C22"/>
    <mergeCell ref="A23:C23"/>
    <mergeCell ref="A24:C24"/>
    <mergeCell ref="A1:O1"/>
    <mergeCell ref="A2:O2"/>
    <mergeCell ref="A3:O3"/>
    <mergeCell ref="A4:O4"/>
    <mergeCell ref="A6:C6"/>
    <mergeCell ref="A7:C7"/>
  </mergeCells>
  <pageMargins left="0.7" right="0.7" top="0.75" bottom="0.75" header="0.3" footer="0.3"/>
  <pageSetup paperSize="17" scale="65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showGridLines="0" topLeftCell="A10" zoomScaleNormal="100" workbookViewId="0">
      <selection activeCell="A20" sqref="A20:O26"/>
    </sheetView>
  </sheetViews>
  <sheetFormatPr defaultRowHeight="15" x14ac:dyDescent="0.25"/>
  <cols>
    <col min="1" max="1" width="20.5703125" customWidth="1"/>
    <col min="3" max="3" width="2.140625" customWidth="1"/>
    <col min="4" max="4" width="13.42578125" style="1" bestFit="1" customWidth="1"/>
    <col min="5" max="8" width="12" style="1" bestFit="1" customWidth="1"/>
    <col min="9" max="9" width="12.28515625" style="1" bestFit="1" customWidth="1"/>
    <col min="10" max="11" width="12" style="1" bestFit="1" customWidth="1"/>
    <col min="12" max="13" width="12.140625" style="1" bestFit="1" customWidth="1"/>
    <col min="14" max="14" width="12" style="1" bestFit="1" customWidth="1"/>
    <col min="15" max="16" width="12.42578125" style="1" bestFit="1" customWidth="1"/>
  </cols>
  <sheetData>
    <row r="1" spans="1:16" ht="1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15" customHeight="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15" customHeight="1" x14ac:dyDescent="0.25">
      <c r="A3" s="34" t="s">
        <v>72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ht="15" customHeight="1" x14ac:dyDescent="0.25">
      <c r="A4" s="34" t="s">
        <v>75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6" ht="7.5" customHeight="1" x14ac:dyDescent="0.25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35" t="s">
        <v>4</v>
      </c>
      <c r="B6" s="35"/>
      <c r="C6" s="35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4" t="s">
        <v>17</v>
      </c>
    </row>
    <row r="7" spans="1:16" x14ac:dyDescent="0.25">
      <c r="A7" s="31" t="s">
        <v>18</v>
      </c>
      <c r="B7" s="26"/>
      <c r="C7" s="2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5">
      <c r="A8" s="16" t="s">
        <v>21</v>
      </c>
      <c r="B8" s="14"/>
      <c r="C8" s="14"/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128680</v>
      </c>
      <c r="P8" s="8">
        <f>SUM(D8:O8)</f>
        <v>128680</v>
      </c>
    </row>
    <row r="9" spans="1:16" x14ac:dyDescent="0.25">
      <c r="A9" s="16" t="s">
        <v>22</v>
      </c>
      <c r="B9" s="14"/>
      <c r="C9" s="14"/>
      <c r="D9" s="8">
        <v>310924.40000000002</v>
      </c>
      <c r="E9" s="8">
        <v>264768.90999999997</v>
      </c>
      <c r="F9" s="8">
        <v>385584.94</v>
      </c>
      <c r="G9" s="8">
        <v>304667.7</v>
      </c>
      <c r="H9" s="8">
        <v>266339.06</v>
      </c>
      <c r="I9" s="8">
        <v>402959.04</v>
      </c>
      <c r="J9" s="8">
        <v>335818.05</v>
      </c>
      <c r="K9" s="8">
        <v>297905.15999999997</v>
      </c>
      <c r="L9" s="8">
        <v>408119.79</v>
      </c>
      <c r="M9" s="8">
        <v>363616</v>
      </c>
      <c r="N9" s="8">
        <v>283165.5</v>
      </c>
      <c r="O9" s="8">
        <v>424248.87</v>
      </c>
      <c r="P9" s="8">
        <f t="shared" ref="P9:P16" si="0">SUM(D9:O9)</f>
        <v>4048117.4200000004</v>
      </c>
    </row>
    <row r="10" spans="1:16" x14ac:dyDescent="0.25">
      <c r="A10" s="16" t="s">
        <v>23</v>
      </c>
      <c r="B10" s="14"/>
      <c r="C10" s="14"/>
      <c r="D10" s="8">
        <v>46.56</v>
      </c>
      <c r="E10" s="8">
        <v>46.32</v>
      </c>
      <c r="F10" s="8">
        <v>148.18</v>
      </c>
      <c r="G10" s="8">
        <v>337.67</v>
      </c>
      <c r="H10" s="8">
        <v>654.33000000000004</v>
      </c>
      <c r="I10" s="8">
        <v>1033.43</v>
      </c>
      <c r="J10" s="8">
        <v>1605.12</v>
      </c>
      <c r="K10" s="8">
        <v>2510.4899999999998</v>
      </c>
      <c r="L10" s="8">
        <v>2951.65</v>
      </c>
      <c r="M10" s="8">
        <v>3853.2</v>
      </c>
      <c r="N10" s="8">
        <v>4525.32</v>
      </c>
      <c r="O10" s="8">
        <v>5140.2299999999996</v>
      </c>
      <c r="P10" s="8">
        <f t="shared" si="0"/>
        <v>22852.5</v>
      </c>
    </row>
    <row r="11" spans="1:16" hidden="1" x14ac:dyDescent="0.25">
      <c r="A11" s="16" t="s">
        <v>24</v>
      </c>
      <c r="B11" s="14"/>
      <c r="C11" s="14"/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f t="shared" si="0"/>
        <v>0</v>
      </c>
    </row>
    <row r="12" spans="1:16" hidden="1" x14ac:dyDescent="0.25">
      <c r="A12" s="16" t="s">
        <v>26</v>
      </c>
      <c r="B12" s="14"/>
      <c r="C12" s="14"/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f t="shared" si="0"/>
        <v>0</v>
      </c>
    </row>
    <row r="13" spans="1:16" x14ac:dyDescent="0.25">
      <c r="A13" s="16" t="s">
        <v>27</v>
      </c>
      <c r="B13" s="14"/>
      <c r="C13" s="14"/>
      <c r="D13" s="8">
        <v>0</v>
      </c>
      <c r="E13" s="8">
        <v>0</v>
      </c>
      <c r="F13" s="8">
        <v>20.6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1065.44</v>
      </c>
      <c r="O13" s="8">
        <v>0</v>
      </c>
      <c r="P13" s="8">
        <f t="shared" si="0"/>
        <v>1086.04</v>
      </c>
    </row>
    <row r="14" spans="1:16" hidden="1" x14ac:dyDescent="0.25">
      <c r="A14" s="16" t="s">
        <v>28</v>
      </c>
      <c r="B14" s="14"/>
      <c r="C14" s="14"/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f t="shared" si="0"/>
        <v>0</v>
      </c>
    </row>
    <row r="15" spans="1:16" x14ac:dyDescent="0.25">
      <c r="A15" s="16" t="s">
        <v>30</v>
      </c>
      <c r="B15" s="14"/>
      <c r="C15" s="14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51231</v>
      </c>
      <c r="P15" s="8">
        <f t="shared" si="0"/>
        <v>51231</v>
      </c>
    </row>
    <row r="16" spans="1:16" hidden="1" x14ac:dyDescent="0.25">
      <c r="A16" s="16" t="s">
        <v>71</v>
      </c>
      <c r="B16" s="14"/>
      <c r="C16" s="14"/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f t="shared" si="0"/>
        <v>0</v>
      </c>
    </row>
    <row r="17" spans="1:16" x14ac:dyDescent="0.25">
      <c r="A17" s="31" t="s">
        <v>31</v>
      </c>
      <c r="B17" s="26"/>
      <c r="C17" s="26"/>
      <c r="D17" s="8">
        <f t="shared" ref="D17:O17" si="1">SUM(D8:D16)</f>
        <v>310970.96000000002</v>
      </c>
      <c r="E17" s="8">
        <f t="shared" si="1"/>
        <v>264815.23</v>
      </c>
      <c r="F17" s="8">
        <f t="shared" si="1"/>
        <v>385753.72</v>
      </c>
      <c r="G17" s="8">
        <f t="shared" si="1"/>
        <v>305005.37</v>
      </c>
      <c r="H17" s="8">
        <f t="shared" si="1"/>
        <v>266993.39</v>
      </c>
      <c r="I17" s="8">
        <f t="shared" si="1"/>
        <v>403992.47</v>
      </c>
      <c r="J17" s="8">
        <f t="shared" si="1"/>
        <v>337423.17</v>
      </c>
      <c r="K17" s="8">
        <f t="shared" si="1"/>
        <v>300415.64999999997</v>
      </c>
      <c r="L17" s="8">
        <f t="shared" si="1"/>
        <v>411071.44</v>
      </c>
      <c r="M17" s="8">
        <f t="shared" si="1"/>
        <v>367469.2</v>
      </c>
      <c r="N17" s="8">
        <f t="shared" si="1"/>
        <v>288756.26</v>
      </c>
      <c r="O17" s="8">
        <f t="shared" si="1"/>
        <v>609300.1</v>
      </c>
      <c r="P17" s="8">
        <f>SUM(D17:O17)</f>
        <v>4251966.96</v>
      </c>
    </row>
    <row r="18" spans="1:16" ht="6.75" customHeight="1" x14ac:dyDescent="0.25">
      <c r="A18" s="9"/>
      <c r="B18" s="9"/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x14ac:dyDescent="0.25">
      <c r="A19" s="31" t="s">
        <v>32</v>
      </c>
      <c r="B19" s="26"/>
      <c r="C19" s="26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25">
      <c r="A20" s="16" t="s">
        <v>33</v>
      </c>
      <c r="B20" s="14"/>
      <c r="C20" s="14"/>
      <c r="D20" s="8">
        <v>64851.99</v>
      </c>
      <c r="E20" s="8">
        <v>88262.45</v>
      </c>
      <c r="F20" s="8">
        <v>88110.3</v>
      </c>
      <c r="G20" s="8">
        <v>84614.99</v>
      </c>
      <c r="H20" s="8">
        <v>89231.43</v>
      </c>
      <c r="I20" s="8">
        <v>134832.47</v>
      </c>
      <c r="J20" s="8">
        <v>101982.92</v>
      </c>
      <c r="K20" s="8">
        <v>85128.42</v>
      </c>
      <c r="L20" s="8">
        <v>91292.4</v>
      </c>
      <c r="M20" s="8">
        <v>88307.54</v>
      </c>
      <c r="N20" s="8">
        <v>90506.27</v>
      </c>
      <c r="O20" s="8">
        <v>174903.5</v>
      </c>
      <c r="P20" s="8">
        <f t="shared" ref="P20:P27" si="2">SUM(D20:O20)</f>
        <v>1182024.6800000002</v>
      </c>
    </row>
    <row r="21" spans="1:16" x14ac:dyDescent="0.25">
      <c r="A21" s="16" t="s">
        <v>34</v>
      </c>
      <c r="B21" s="14"/>
      <c r="C21" s="14"/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600</v>
      </c>
      <c r="O21" s="8">
        <v>0</v>
      </c>
      <c r="P21" s="8">
        <f t="shared" si="2"/>
        <v>600</v>
      </c>
    </row>
    <row r="22" spans="1:16" x14ac:dyDescent="0.25">
      <c r="A22" s="16" t="s">
        <v>35</v>
      </c>
      <c r="B22" s="14"/>
      <c r="C22" s="14"/>
      <c r="D22" s="8">
        <v>23117.09</v>
      </c>
      <c r="E22" s="8">
        <v>62812.09</v>
      </c>
      <c r="F22" s="8">
        <v>133103.93</v>
      </c>
      <c r="G22" s="8">
        <v>74433.58</v>
      </c>
      <c r="H22" s="8">
        <v>50813.49</v>
      </c>
      <c r="I22" s="8">
        <v>77763.73</v>
      </c>
      <c r="J22" s="8">
        <v>53926.42</v>
      </c>
      <c r="K22" s="8">
        <v>89765.06</v>
      </c>
      <c r="L22" s="8">
        <v>220145.59</v>
      </c>
      <c r="M22" s="8">
        <v>43053.84</v>
      </c>
      <c r="N22" s="8">
        <v>77174.92</v>
      </c>
      <c r="O22" s="8">
        <v>282648.44</v>
      </c>
      <c r="P22" s="8">
        <f t="shared" si="2"/>
        <v>1188758.18</v>
      </c>
    </row>
    <row r="23" spans="1:16" x14ac:dyDescent="0.25">
      <c r="A23" s="16" t="s">
        <v>36</v>
      </c>
      <c r="B23" s="14"/>
      <c r="C23" s="14"/>
      <c r="D23" s="8">
        <v>0</v>
      </c>
      <c r="E23" s="8">
        <v>0</v>
      </c>
      <c r="F23" s="8">
        <v>160000</v>
      </c>
      <c r="G23" s="8">
        <v>0</v>
      </c>
      <c r="H23" s="8">
        <v>195000</v>
      </c>
      <c r="I23" s="8">
        <v>0</v>
      </c>
      <c r="J23" s="8">
        <v>0</v>
      </c>
      <c r="K23" s="8">
        <v>0</v>
      </c>
      <c r="L23" s="8">
        <v>0</v>
      </c>
      <c r="M23" s="8">
        <v>190195</v>
      </c>
      <c r="N23" s="8">
        <v>0</v>
      </c>
      <c r="O23" s="8">
        <v>19878</v>
      </c>
      <c r="P23" s="8">
        <f t="shared" si="2"/>
        <v>565073</v>
      </c>
    </row>
    <row r="24" spans="1:16" x14ac:dyDescent="0.25">
      <c r="A24" s="16" t="s">
        <v>37</v>
      </c>
      <c r="B24" s="14"/>
      <c r="C24" s="14"/>
      <c r="D24" s="8">
        <v>0</v>
      </c>
      <c r="E24" s="8">
        <v>0</v>
      </c>
      <c r="F24" s="8">
        <v>50387.5</v>
      </c>
      <c r="G24" s="8">
        <v>15007.74</v>
      </c>
      <c r="H24" s="8">
        <v>6550</v>
      </c>
      <c r="I24" s="8">
        <v>0</v>
      </c>
      <c r="J24" s="8">
        <v>0</v>
      </c>
      <c r="K24" s="8">
        <v>0</v>
      </c>
      <c r="L24" s="8">
        <v>48350</v>
      </c>
      <c r="M24" s="8">
        <v>15007.75</v>
      </c>
      <c r="N24" s="8">
        <v>4600</v>
      </c>
      <c r="O24" s="8">
        <v>2395</v>
      </c>
      <c r="P24" s="8">
        <f t="shared" si="2"/>
        <v>142297.99</v>
      </c>
    </row>
    <row r="25" spans="1:16" x14ac:dyDescent="0.25">
      <c r="A25" s="16" t="s">
        <v>38</v>
      </c>
      <c r="B25" s="14"/>
      <c r="C25" s="14"/>
      <c r="D25" s="8">
        <v>130212.93</v>
      </c>
      <c r="E25" s="8">
        <v>74142.41</v>
      </c>
      <c r="F25" s="8">
        <v>73993.39</v>
      </c>
      <c r="G25" s="8">
        <v>73725.69</v>
      </c>
      <c r="H25" s="8">
        <v>76325.39</v>
      </c>
      <c r="I25" s="8">
        <v>81459.44</v>
      </c>
      <c r="J25" s="8">
        <v>76252.87</v>
      </c>
      <c r="K25" s="8">
        <v>74128.08</v>
      </c>
      <c r="L25" s="8">
        <v>74525.05</v>
      </c>
      <c r="M25" s="8">
        <v>75005.97</v>
      </c>
      <c r="N25" s="8">
        <v>73230.399999999994</v>
      </c>
      <c r="O25" s="8">
        <v>179305.95</v>
      </c>
      <c r="P25" s="8">
        <f t="shared" si="2"/>
        <v>1062307.57</v>
      </c>
    </row>
    <row r="26" spans="1:16" x14ac:dyDescent="0.25">
      <c r="A26" s="16" t="s">
        <v>30</v>
      </c>
      <c r="B26" s="14"/>
      <c r="C26" s="14"/>
      <c r="D26" s="8">
        <v>0</v>
      </c>
      <c r="E26" s="8">
        <v>78470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f t="shared" si="2"/>
        <v>78470</v>
      </c>
    </row>
    <row r="27" spans="1:16" x14ac:dyDescent="0.25">
      <c r="A27" s="31" t="s">
        <v>39</v>
      </c>
      <c r="B27" s="26"/>
      <c r="C27" s="26"/>
      <c r="D27" s="8">
        <f>SUM(D20:D26)</f>
        <v>218182.01</v>
      </c>
      <c r="E27" s="8">
        <f t="shared" ref="E27:J27" si="3">SUM(E20:E26)</f>
        <v>303686.94999999995</v>
      </c>
      <c r="F27" s="8">
        <f t="shared" si="3"/>
        <v>505595.12</v>
      </c>
      <c r="G27" s="8">
        <f t="shared" si="3"/>
        <v>247782</v>
      </c>
      <c r="H27" s="8">
        <f t="shared" si="3"/>
        <v>417920.31</v>
      </c>
      <c r="I27" s="8">
        <f t="shared" si="3"/>
        <v>294055.64</v>
      </c>
      <c r="J27" s="8">
        <f t="shared" si="3"/>
        <v>232162.21</v>
      </c>
      <c r="K27" s="8">
        <f>SUM(K20:K26)</f>
        <v>249021.56</v>
      </c>
      <c r="L27" s="8">
        <f t="shared" ref="L27:O27" si="4">SUM(L20:L26)</f>
        <v>434313.04</v>
      </c>
      <c r="M27" s="8">
        <f t="shared" si="4"/>
        <v>411570.1</v>
      </c>
      <c r="N27" s="8">
        <f t="shared" si="4"/>
        <v>246111.59</v>
      </c>
      <c r="O27" s="8">
        <f t="shared" si="4"/>
        <v>659130.89</v>
      </c>
      <c r="P27" s="8">
        <f t="shared" si="2"/>
        <v>4219531.42</v>
      </c>
    </row>
    <row r="28" spans="1:16" ht="5.25" customHeight="1" x14ac:dyDescent="0.25">
      <c r="A28" s="11"/>
      <c r="B28" s="12"/>
      <c r="C28" s="12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5">
      <c r="A29" s="32" t="s">
        <v>40</v>
      </c>
      <c r="B29" s="32"/>
      <c r="C29" s="32"/>
      <c r="D29" s="13">
        <f t="shared" ref="D29:P29" si="5">D17-D27</f>
        <v>92788.950000000012</v>
      </c>
      <c r="E29" s="13">
        <f t="shared" si="5"/>
        <v>-38871.719999999972</v>
      </c>
      <c r="F29" s="13">
        <f t="shared" si="5"/>
        <v>-119841.40000000002</v>
      </c>
      <c r="G29" s="13">
        <f t="shared" si="5"/>
        <v>57223.369999999995</v>
      </c>
      <c r="H29" s="13">
        <f t="shared" si="5"/>
        <v>-150926.91999999998</v>
      </c>
      <c r="I29" s="13">
        <f t="shared" si="5"/>
        <v>109936.82999999996</v>
      </c>
      <c r="J29" s="13">
        <f t="shared" si="5"/>
        <v>105260.95999999999</v>
      </c>
      <c r="K29" s="13">
        <f t="shared" si="5"/>
        <v>51394.089999999967</v>
      </c>
      <c r="L29" s="13">
        <f t="shared" si="5"/>
        <v>-23241.599999999977</v>
      </c>
      <c r="M29" s="13">
        <f t="shared" si="5"/>
        <v>-44100.899999999965</v>
      </c>
      <c r="N29" s="13">
        <f t="shared" si="5"/>
        <v>42644.670000000013</v>
      </c>
      <c r="O29" s="13">
        <f t="shared" si="5"/>
        <v>-49830.790000000037</v>
      </c>
      <c r="P29" s="13">
        <f t="shared" si="5"/>
        <v>32435.540000000037</v>
      </c>
    </row>
    <row r="30" spans="1:16" ht="4.5" customHeight="1" x14ac:dyDescent="0.25">
      <c r="A30" s="23"/>
      <c r="B30" s="23"/>
      <c r="C30" s="23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x14ac:dyDescent="0.25">
      <c r="A31" s="23" t="s">
        <v>41</v>
      </c>
      <c r="B31" s="23"/>
      <c r="C31" s="23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x14ac:dyDescent="0.25">
      <c r="A32" s="28" t="s">
        <v>70</v>
      </c>
      <c r="B32" s="28"/>
      <c r="C32" s="28"/>
      <c r="D32" s="15">
        <v>342570.86</v>
      </c>
      <c r="E32" s="15">
        <v>-89780.93</v>
      </c>
      <c r="F32" s="15">
        <v>46746.039999999979</v>
      </c>
      <c r="G32" s="15">
        <v>-60722.399999999965</v>
      </c>
      <c r="H32" s="15">
        <v>7169.0899999999674</v>
      </c>
      <c r="I32" s="15">
        <v>-18668.829999999958</v>
      </c>
      <c r="J32" s="15">
        <v>-54221.179999999993</v>
      </c>
      <c r="K32" s="15">
        <v>4260.539999999979</v>
      </c>
      <c r="L32" s="15">
        <v>-36155.27999999997</v>
      </c>
      <c r="M32" s="15">
        <v>-42618.530000000028</v>
      </c>
      <c r="N32" s="15">
        <v>-33163.089999999967</v>
      </c>
      <c r="O32" s="15">
        <v>-64942.350000000093</v>
      </c>
      <c r="P32" s="8">
        <v>0</v>
      </c>
    </row>
    <row r="33" spans="1:16" ht="15" customHeight="1" x14ac:dyDescent="0.25">
      <c r="A33" s="28" t="s">
        <v>67</v>
      </c>
      <c r="B33" s="28"/>
      <c r="C33" s="28"/>
      <c r="D33" s="15">
        <v>40784.559999999998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-30913.63</v>
      </c>
      <c r="P33" s="8">
        <f t="shared" ref="P33" si="6">SUM(D33:O33)</f>
        <v>9870.9299999999967</v>
      </c>
    </row>
    <row r="34" spans="1:16" x14ac:dyDescent="0.25">
      <c r="A34" s="28" t="s">
        <v>66</v>
      </c>
      <c r="B34" s="28"/>
      <c r="C34" s="28"/>
      <c r="D34" s="15">
        <v>-318426.39</v>
      </c>
      <c r="E34" s="15">
        <v>400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317635.5</v>
      </c>
      <c r="P34" s="8">
        <f>SUM(D34:O34)</f>
        <v>-390.89000000001397</v>
      </c>
    </row>
    <row r="35" spans="1:16" ht="6" customHeight="1" x14ac:dyDescent="0.25">
      <c r="A35" s="16"/>
      <c r="B35" s="16"/>
      <c r="C35" s="16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x14ac:dyDescent="0.25">
      <c r="A36" s="26" t="s">
        <v>52</v>
      </c>
      <c r="B36" s="26"/>
      <c r="C36" s="2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6" x14ac:dyDescent="0.25">
      <c r="A37" s="29" t="s">
        <v>53</v>
      </c>
      <c r="B37" s="29"/>
      <c r="C37" s="29"/>
      <c r="D37" s="15">
        <v>-131051.20999999999</v>
      </c>
      <c r="E37" s="15">
        <v>14388.900000000001</v>
      </c>
      <c r="F37" s="15">
        <v>-8131.76</v>
      </c>
      <c r="G37" s="15">
        <v>-13759.33</v>
      </c>
      <c r="H37" s="15">
        <v>0</v>
      </c>
      <c r="I37" s="15">
        <v>27800.959999999999</v>
      </c>
      <c r="J37" s="15">
        <v>-16165.419999999998</v>
      </c>
      <c r="K37" s="15">
        <v>29068.14</v>
      </c>
      <c r="L37" s="15">
        <v>-40703.68</v>
      </c>
      <c r="M37" s="15">
        <v>9537.7900000000009</v>
      </c>
      <c r="N37" s="15">
        <v>43813.27</v>
      </c>
      <c r="O37" s="15">
        <v>55738.729999999996</v>
      </c>
      <c r="P37" s="8">
        <f t="shared" ref="P37:P44" si="7">SUM(D37:O37)</f>
        <v>-29463.61</v>
      </c>
    </row>
    <row r="38" spans="1:16" x14ac:dyDescent="0.25">
      <c r="A38" s="28" t="s">
        <v>54</v>
      </c>
      <c r="B38" s="28"/>
      <c r="C38" s="28"/>
      <c r="D38" s="15">
        <v>19.110000000000014</v>
      </c>
      <c r="E38" s="15">
        <v>0</v>
      </c>
      <c r="F38" s="15">
        <v>-411.54</v>
      </c>
      <c r="G38" s="15">
        <v>58.84</v>
      </c>
      <c r="H38" s="15">
        <v>57.33</v>
      </c>
      <c r="I38" s="15">
        <v>19.11</v>
      </c>
      <c r="J38" s="15">
        <v>38.22</v>
      </c>
      <c r="K38" s="15">
        <v>39.72999999999999</v>
      </c>
      <c r="L38" s="15">
        <v>19.11</v>
      </c>
      <c r="M38" s="15">
        <v>0</v>
      </c>
      <c r="N38" s="15">
        <v>38.22</v>
      </c>
      <c r="O38" s="15">
        <v>14313.22</v>
      </c>
      <c r="P38" s="8">
        <f t="shared" si="7"/>
        <v>14191.349999999999</v>
      </c>
    </row>
    <row r="39" spans="1:16" x14ac:dyDescent="0.25">
      <c r="A39" s="28" t="s">
        <v>57</v>
      </c>
      <c r="B39" s="28"/>
      <c r="C39" s="28"/>
      <c r="D39" s="15">
        <v>0</v>
      </c>
      <c r="E39" s="15">
        <v>0</v>
      </c>
      <c r="F39" s="15">
        <v>0</v>
      </c>
      <c r="G39" s="15">
        <v>0</v>
      </c>
      <c r="H39" s="15">
        <v>-71570.080000000002</v>
      </c>
      <c r="I39" s="15">
        <v>71570.080000000002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8">
        <f t="shared" si="7"/>
        <v>0</v>
      </c>
    </row>
    <row r="40" spans="1:16" x14ac:dyDescent="0.25">
      <c r="A40" s="28" t="s">
        <v>58</v>
      </c>
      <c r="B40" s="28"/>
      <c r="C40" s="28"/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46.53</v>
      </c>
      <c r="M40" s="15">
        <v>-46.53</v>
      </c>
      <c r="N40" s="15">
        <v>0</v>
      </c>
      <c r="O40" s="15">
        <v>0</v>
      </c>
      <c r="P40" s="8">
        <f t="shared" si="7"/>
        <v>0</v>
      </c>
    </row>
    <row r="41" spans="1:16" x14ac:dyDescent="0.25">
      <c r="A41" s="29" t="s">
        <v>60</v>
      </c>
      <c r="B41" s="29"/>
      <c r="C41" s="29"/>
      <c r="D41" s="15">
        <v>-27575.47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40563.39</v>
      </c>
      <c r="P41" s="8">
        <f t="shared" si="7"/>
        <v>12987.919999999998</v>
      </c>
    </row>
    <row r="42" spans="1:16" x14ac:dyDescent="0.25">
      <c r="A42" s="28" t="s">
        <v>65</v>
      </c>
      <c r="B42" s="28"/>
      <c r="C42" s="28"/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-22423.669999999984</v>
      </c>
      <c r="P42" s="8">
        <f t="shared" si="7"/>
        <v>-22423.669999999984</v>
      </c>
    </row>
    <row r="43" spans="1:16" ht="4.5" customHeight="1" x14ac:dyDescent="0.25">
      <c r="A43" s="16"/>
      <c r="B43" s="16"/>
      <c r="C43" s="16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8">
        <f t="shared" si="7"/>
        <v>0</v>
      </c>
    </row>
    <row r="44" spans="1:16" x14ac:dyDescent="0.25">
      <c r="A44" s="30" t="s">
        <v>61</v>
      </c>
      <c r="B44" s="30"/>
      <c r="C44" s="30"/>
      <c r="D44" s="18">
        <f t="shared" ref="D44:N44" si="8">SUM(D32:D42)</f>
        <v>-93678.540000000023</v>
      </c>
      <c r="E44" s="18">
        <f t="shared" si="8"/>
        <v>-74992.03</v>
      </c>
      <c r="F44" s="18">
        <f t="shared" si="8"/>
        <v>38202.739999999976</v>
      </c>
      <c r="G44" s="18">
        <f t="shared" si="8"/>
        <v>-74422.88999999997</v>
      </c>
      <c r="H44" s="18">
        <f t="shared" si="8"/>
        <v>-64343.660000000033</v>
      </c>
      <c r="I44" s="18">
        <f t="shared" si="8"/>
        <v>80721.320000000036</v>
      </c>
      <c r="J44" s="18">
        <f t="shared" si="8"/>
        <v>-70348.37999999999</v>
      </c>
      <c r="K44" s="18">
        <f t="shared" si="8"/>
        <v>33368.409999999982</v>
      </c>
      <c r="L44" s="18">
        <f t="shared" si="8"/>
        <v>-76793.319999999963</v>
      </c>
      <c r="M44" s="18">
        <f t="shared" si="8"/>
        <v>-33127.270000000026</v>
      </c>
      <c r="N44" s="18">
        <f t="shared" si="8"/>
        <v>10688.400000000029</v>
      </c>
      <c r="O44" s="18">
        <f>SUM(O32:O42)</f>
        <v>309971.18999999989</v>
      </c>
      <c r="P44" s="8">
        <f t="shared" si="7"/>
        <v>-14754.030000000028</v>
      </c>
    </row>
    <row r="45" spans="1:16" ht="33" customHeight="1" x14ac:dyDescent="0.25">
      <c r="A45" s="27" t="s">
        <v>62</v>
      </c>
      <c r="B45" s="27"/>
      <c r="C45" s="27"/>
      <c r="D45" s="19">
        <f t="shared" ref="D45:P45" si="9">D44+D29</f>
        <v>-889.59000000001106</v>
      </c>
      <c r="E45" s="19">
        <f t="shared" si="9"/>
        <v>-113863.74999999997</v>
      </c>
      <c r="F45" s="19">
        <f t="shared" si="9"/>
        <v>-81638.660000000047</v>
      </c>
      <c r="G45" s="19">
        <f t="shared" si="9"/>
        <v>-17199.519999999975</v>
      </c>
      <c r="H45" s="19">
        <f t="shared" si="9"/>
        <v>-215270.58000000002</v>
      </c>
      <c r="I45" s="19">
        <f t="shared" si="9"/>
        <v>190658.15</v>
      </c>
      <c r="J45" s="19">
        <f t="shared" si="9"/>
        <v>34912.58</v>
      </c>
      <c r="K45" s="19">
        <f t="shared" si="9"/>
        <v>84762.499999999942</v>
      </c>
      <c r="L45" s="19">
        <f t="shared" si="9"/>
        <v>-100034.91999999994</v>
      </c>
      <c r="M45" s="19">
        <f t="shared" si="9"/>
        <v>-77228.169999999984</v>
      </c>
      <c r="N45" s="19">
        <f t="shared" si="9"/>
        <v>53333.070000000043</v>
      </c>
      <c r="O45" s="19">
        <f t="shared" si="9"/>
        <v>260140.39999999985</v>
      </c>
      <c r="P45" s="19">
        <f t="shared" si="9"/>
        <v>17681.510000000009</v>
      </c>
    </row>
    <row r="46" spans="1:16" x14ac:dyDescent="0.25">
      <c r="A46" s="26"/>
      <c r="B46" s="26"/>
      <c r="C46" s="2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 x14ac:dyDescent="0.25">
      <c r="A47" s="23" t="s">
        <v>63</v>
      </c>
      <c r="B47" s="23"/>
      <c r="C47" s="23"/>
      <c r="D47" s="20">
        <v>2643276.79</v>
      </c>
      <c r="E47" s="20">
        <f>D48</f>
        <v>2642387.2000000002</v>
      </c>
      <c r="F47" s="20">
        <f t="shared" ref="F47:O47" si="10">E48</f>
        <v>2528523.4500000002</v>
      </c>
      <c r="G47" s="20">
        <f t="shared" si="10"/>
        <v>2446884.79</v>
      </c>
      <c r="H47" s="20">
        <f t="shared" si="10"/>
        <v>2429685.27</v>
      </c>
      <c r="I47" s="20">
        <f t="shared" si="10"/>
        <v>2214414.69</v>
      </c>
      <c r="J47" s="20">
        <f t="shared" si="10"/>
        <v>2405072.84</v>
      </c>
      <c r="K47" s="20">
        <f t="shared" si="10"/>
        <v>2439985.42</v>
      </c>
      <c r="L47" s="20">
        <f t="shared" si="10"/>
        <v>2524747.92</v>
      </c>
      <c r="M47" s="20">
        <f t="shared" si="10"/>
        <v>2424713</v>
      </c>
      <c r="N47" s="20">
        <f t="shared" si="10"/>
        <v>2347484.83</v>
      </c>
      <c r="O47" s="20">
        <f t="shared" si="10"/>
        <v>2400817.9</v>
      </c>
      <c r="P47" s="20">
        <f>D47</f>
        <v>2643276.79</v>
      </c>
    </row>
    <row r="48" spans="1:16" x14ac:dyDescent="0.25">
      <c r="A48" s="26" t="s">
        <v>64</v>
      </c>
      <c r="B48" s="26"/>
      <c r="C48" s="26"/>
      <c r="D48" s="13">
        <f>D47+D45</f>
        <v>2642387.2000000002</v>
      </c>
      <c r="E48" s="13">
        <f>E47+E45</f>
        <v>2528523.4500000002</v>
      </c>
      <c r="F48" s="13">
        <f t="shared" ref="F48:P48" si="11">F47+F45</f>
        <v>2446884.79</v>
      </c>
      <c r="G48" s="13">
        <f t="shared" si="11"/>
        <v>2429685.27</v>
      </c>
      <c r="H48" s="13">
        <f t="shared" si="11"/>
        <v>2214414.69</v>
      </c>
      <c r="I48" s="13">
        <f t="shared" si="11"/>
        <v>2405072.84</v>
      </c>
      <c r="J48" s="13">
        <f t="shared" si="11"/>
        <v>2439985.42</v>
      </c>
      <c r="K48" s="13">
        <f t="shared" si="11"/>
        <v>2524747.92</v>
      </c>
      <c r="L48" s="13">
        <f t="shared" si="11"/>
        <v>2424713</v>
      </c>
      <c r="M48" s="13">
        <f t="shared" si="11"/>
        <v>2347484.83</v>
      </c>
      <c r="N48" s="13">
        <f t="shared" si="11"/>
        <v>2400817.9</v>
      </c>
      <c r="O48" s="13">
        <f t="shared" si="11"/>
        <v>2660958.2999999998</v>
      </c>
      <c r="P48" s="13">
        <f t="shared" si="11"/>
        <v>2660958.2999999998</v>
      </c>
    </row>
    <row r="49" spans="1:16" x14ac:dyDescent="0.25">
      <c r="A49" s="23"/>
      <c r="B49" s="23"/>
      <c r="C49" s="23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x14ac:dyDescent="0.25">
      <c r="A50" s="26"/>
      <c r="B50" s="26"/>
      <c r="C50" s="26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16" x14ac:dyDescent="0.25">
      <c r="A51" s="23"/>
      <c r="B51" s="23"/>
      <c r="C51" s="23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x14ac:dyDescent="0.25">
      <c r="A52" s="26"/>
      <c r="B52" s="26"/>
      <c r="C52" s="26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 x14ac:dyDescent="0.25">
      <c r="A53" s="23"/>
      <c r="B53" s="23"/>
      <c r="C53" s="23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x14ac:dyDescent="0.25">
      <c r="A54" s="26"/>
      <c r="B54" s="26"/>
      <c r="C54" s="26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 x14ac:dyDescent="0.25">
      <c r="A55" s="23"/>
      <c r="B55" s="23"/>
      <c r="C55" s="23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x14ac:dyDescent="0.25">
      <c r="A56" s="26"/>
      <c r="B56" s="26"/>
      <c r="C56" s="26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1:16" x14ac:dyDescent="0.25">
      <c r="A57" s="23"/>
      <c r="B57" s="23"/>
      <c r="C57" s="23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x14ac:dyDescent="0.25">
      <c r="A58" s="24"/>
      <c r="B58" s="24"/>
      <c r="C58" s="24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1:16" x14ac:dyDescent="0.25">
      <c r="A59" s="25"/>
      <c r="B59" s="25"/>
      <c r="C59" s="25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1:16" x14ac:dyDescent="0.25">
      <c r="A60" s="24"/>
      <c r="B60" s="24"/>
      <c r="C60" s="24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x14ac:dyDescent="0.25">
      <c r="A61" s="25"/>
      <c r="B61" s="25"/>
      <c r="C61" s="25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x14ac:dyDescent="0.25">
      <c r="A62" s="24"/>
      <c r="B62" s="24"/>
      <c r="C62" s="24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</row>
  </sheetData>
  <mergeCells count="41">
    <mergeCell ref="A58:C58"/>
    <mergeCell ref="A59:C59"/>
    <mergeCell ref="A60:C60"/>
    <mergeCell ref="A61:C61"/>
    <mergeCell ref="A62:C62"/>
    <mergeCell ref="A52:C52"/>
    <mergeCell ref="A53:C53"/>
    <mergeCell ref="A54:C54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39:C39"/>
    <mergeCell ref="A40:C40"/>
    <mergeCell ref="A41:C41"/>
    <mergeCell ref="A42:C42"/>
    <mergeCell ref="A44:C44"/>
    <mergeCell ref="A45:C45"/>
    <mergeCell ref="A32:C32"/>
    <mergeCell ref="A33:C33"/>
    <mergeCell ref="A34:C34"/>
    <mergeCell ref="A36:C36"/>
    <mergeCell ref="A37:C37"/>
    <mergeCell ref="A38:C38"/>
    <mergeCell ref="A17:C17"/>
    <mergeCell ref="A19:C19"/>
    <mergeCell ref="A27:C27"/>
    <mergeCell ref="A29:C29"/>
    <mergeCell ref="A30:C30"/>
    <mergeCell ref="A31:C31"/>
    <mergeCell ref="A1:O1"/>
    <mergeCell ref="A2:O2"/>
    <mergeCell ref="A3:O3"/>
    <mergeCell ref="A4:O4"/>
    <mergeCell ref="A6:C6"/>
    <mergeCell ref="A7:C7"/>
  </mergeCells>
  <pageMargins left="0.7" right="0.7" top="0.75" bottom="0.75" header="0.3" footer="0.3"/>
  <pageSetup paperSize="17" scale="65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showGridLines="0" topLeftCell="A7" zoomScaleNormal="100" workbookViewId="0">
      <selection activeCell="M33" sqref="M33"/>
    </sheetView>
  </sheetViews>
  <sheetFormatPr defaultRowHeight="15" x14ac:dyDescent="0.25"/>
  <cols>
    <col min="1" max="1" width="20.5703125" customWidth="1"/>
    <col min="3" max="3" width="2.140625" customWidth="1"/>
    <col min="4" max="4" width="13.42578125" style="1" bestFit="1" customWidth="1"/>
    <col min="5" max="8" width="12" style="1" bestFit="1" customWidth="1"/>
    <col min="9" max="9" width="12.28515625" style="1" bestFit="1" customWidth="1"/>
    <col min="10" max="11" width="12" style="1" bestFit="1" customWidth="1"/>
    <col min="12" max="13" width="12.140625" style="1" bestFit="1" customWidth="1"/>
    <col min="14" max="14" width="12" style="1" bestFit="1" customWidth="1"/>
    <col min="15" max="16" width="12.42578125" style="1" bestFit="1" customWidth="1"/>
  </cols>
  <sheetData>
    <row r="1" spans="1:16" ht="1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15" customHeight="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15" customHeight="1" x14ac:dyDescent="0.25">
      <c r="A3" s="34" t="s">
        <v>74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ht="15" customHeight="1" x14ac:dyDescent="0.25">
      <c r="A4" s="34" t="s">
        <v>75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6" ht="7.5" customHeight="1" x14ac:dyDescent="0.25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35" t="s">
        <v>4</v>
      </c>
      <c r="B6" s="35"/>
      <c r="C6" s="35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4" t="s">
        <v>17</v>
      </c>
    </row>
    <row r="7" spans="1:16" x14ac:dyDescent="0.25">
      <c r="A7" s="31" t="s">
        <v>18</v>
      </c>
      <c r="B7" s="26"/>
      <c r="C7" s="2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5">
      <c r="A8" s="16" t="s">
        <v>22</v>
      </c>
      <c r="B8" s="14"/>
      <c r="C8" s="14"/>
      <c r="D8" s="8">
        <v>239369.41</v>
      </c>
      <c r="E8" s="8">
        <v>219629.91</v>
      </c>
      <c r="F8" s="8">
        <v>316704.56</v>
      </c>
      <c r="G8" s="8">
        <v>414924.06</v>
      </c>
      <c r="H8" s="8">
        <v>374120.59</v>
      </c>
      <c r="I8" s="8">
        <v>329451.78000000003</v>
      </c>
      <c r="J8" s="8">
        <v>276561.36</v>
      </c>
      <c r="K8" s="8">
        <v>397137.41</v>
      </c>
      <c r="L8" s="8">
        <v>303946.78000000003</v>
      </c>
      <c r="M8" s="8">
        <v>287679.46999999997</v>
      </c>
      <c r="N8" s="8">
        <v>226609.14</v>
      </c>
      <c r="O8" s="8">
        <v>485964.63</v>
      </c>
      <c r="P8" s="8">
        <f>SUM(D8:O8)</f>
        <v>3872099.1</v>
      </c>
    </row>
    <row r="9" spans="1:16" x14ac:dyDescent="0.25">
      <c r="A9" s="16" t="s">
        <v>23</v>
      </c>
      <c r="B9" s="14"/>
      <c r="C9" s="14"/>
      <c r="D9" s="8">
        <v>25.42</v>
      </c>
      <c r="E9" s="8">
        <v>25.27</v>
      </c>
      <c r="F9" s="8">
        <v>80.77</v>
      </c>
      <c r="G9" s="8">
        <v>184</v>
      </c>
      <c r="H9" s="8">
        <v>356.59</v>
      </c>
      <c r="I9" s="8">
        <v>563.17999999999995</v>
      </c>
      <c r="J9" s="8">
        <v>874.7</v>
      </c>
      <c r="K9" s="8">
        <v>1368.13</v>
      </c>
      <c r="L9" s="8">
        <v>1608.51</v>
      </c>
      <c r="M9" s="8">
        <v>2099.84</v>
      </c>
      <c r="N9" s="8">
        <v>2466.11</v>
      </c>
      <c r="O9" s="8">
        <v>2801.2</v>
      </c>
      <c r="P9" s="8">
        <f t="shared" ref="P9:P15" si="0">SUM(D9:O9)</f>
        <v>12453.720000000001</v>
      </c>
    </row>
    <row r="10" spans="1:16" x14ac:dyDescent="0.25">
      <c r="A10" s="16" t="s">
        <v>24</v>
      </c>
      <c r="B10" s="14"/>
      <c r="C10" s="14"/>
      <c r="D10" s="8">
        <v>0</v>
      </c>
      <c r="E10" s="8">
        <v>0</v>
      </c>
      <c r="F10" s="8">
        <v>600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f t="shared" si="0"/>
        <v>600</v>
      </c>
    </row>
    <row r="11" spans="1:16" x14ac:dyDescent="0.25">
      <c r="A11" s="16" t="s">
        <v>26</v>
      </c>
      <c r="B11" s="14"/>
      <c r="C11" s="14"/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38201.25</v>
      </c>
      <c r="N11" s="8">
        <v>131728.79999999999</v>
      </c>
      <c r="O11" s="8">
        <v>1086.92</v>
      </c>
      <c r="P11" s="8">
        <f t="shared" si="0"/>
        <v>171016.97</v>
      </c>
    </row>
    <row r="12" spans="1:16" x14ac:dyDescent="0.25">
      <c r="A12" s="16" t="s">
        <v>27</v>
      </c>
      <c r="B12" s="14"/>
      <c r="C12" s="14"/>
      <c r="D12" s="8">
        <v>0</v>
      </c>
      <c r="E12" s="8">
        <v>0</v>
      </c>
      <c r="F12" s="8">
        <v>0</v>
      </c>
      <c r="G12" s="8">
        <v>5488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f t="shared" si="0"/>
        <v>5488</v>
      </c>
    </row>
    <row r="13" spans="1:16" x14ac:dyDescent="0.25">
      <c r="A13" s="16" t="s">
        <v>29</v>
      </c>
      <c r="B13" s="14"/>
      <c r="C13" s="14"/>
      <c r="D13" s="8">
        <v>0</v>
      </c>
      <c r="E13" s="8">
        <v>0</v>
      </c>
      <c r="F13" s="8">
        <v>0</v>
      </c>
      <c r="G13" s="8">
        <v>31020.62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f t="shared" si="0"/>
        <v>31020.62</v>
      </c>
    </row>
    <row r="14" spans="1:16" x14ac:dyDescent="0.25">
      <c r="A14" s="16" t="s">
        <v>30</v>
      </c>
      <c r="B14" s="14"/>
      <c r="C14" s="14"/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82736</v>
      </c>
      <c r="P14" s="8">
        <f t="shared" si="0"/>
        <v>82736</v>
      </c>
    </row>
    <row r="15" spans="1:16" hidden="1" x14ac:dyDescent="0.25">
      <c r="A15" s="16" t="s">
        <v>71</v>
      </c>
      <c r="B15" s="14"/>
      <c r="C15" s="14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/>
      <c r="L15" s="8"/>
      <c r="M15" s="8"/>
      <c r="N15" s="8"/>
      <c r="O15" s="8"/>
      <c r="P15" s="8">
        <f t="shared" si="0"/>
        <v>0</v>
      </c>
    </row>
    <row r="16" spans="1:16" x14ac:dyDescent="0.25">
      <c r="A16" s="31" t="s">
        <v>31</v>
      </c>
      <c r="B16" s="26"/>
      <c r="C16" s="26"/>
      <c r="D16" s="8">
        <f t="shared" ref="D16:O16" si="1">SUM(D8:D15)</f>
        <v>239394.83000000002</v>
      </c>
      <c r="E16" s="8">
        <f t="shared" si="1"/>
        <v>219655.18</v>
      </c>
      <c r="F16" s="8">
        <f t="shared" si="1"/>
        <v>317385.33</v>
      </c>
      <c r="G16" s="8">
        <f t="shared" si="1"/>
        <v>451616.68</v>
      </c>
      <c r="H16" s="8">
        <f t="shared" si="1"/>
        <v>374477.18000000005</v>
      </c>
      <c r="I16" s="8">
        <f t="shared" si="1"/>
        <v>330014.96000000002</v>
      </c>
      <c r="J16" s="8">
        <f t="shared" si="1"/>
        <v>277436.06</v>
      </c>
      <c r="K16" s="8">
        <f t="shared" si="1"/>
        <v>398505.54</v>
      </c>
      <c r="L16" s="8">
        <f t="shared" si="1"/>
        <v>305555.29000000004</v>
      </c>
      <c r="M16" s="8">
        <f t="shared" si="1"/>
        <v>327980.56</v>
      </c>
      <c r="N16" s="8">
        <f t="shared" si="1"/>
        <v>360804.05</v>
      </c>
      <c r="O16" s="8">
        <f t="shared" si="1"/>
        <v>572588.75</v>
      </c>
      <c r="P16" s="8">
        <f>SUM(D16:O16)</f>
        <v>4175414.41</v>
      </c>
    </row>
    <row r="17" spans="1:16" ht="6.75" customHeight="1" x14ac:dyDescent="0.25">
      <c r="A17" s="9"/>
      <c r="B17" s="9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x14ac:dyDescent="0.25">
      <c r="A18" s="31" t="s">
        <v>32</v>
      </c>
      <c r="B18" s="26"/>
      <c r="C18" s="26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x14ac:dyDescent="0.25">
      <c r="A19" s="16" t="s">
        <v>33</v>
      </c>
      <c r="B19" s="14"/>
      <c r="C19" s="14"/>
      <c r="D19" s="8">
        <v>58334.37</v>
      </c>
      <c r="E19" s="8">
        <v>67324.73</v>
      </c>
      <c r="F19" s="8">
        <v>64798.53</v>
      </c>
      <c r="G19" s="8">
        <v>60145.55</v>
      </c>
      <c r="H19" s="8">
        <v>64075.29</v>
      </c>
      <c r="I19" s="8">
        <v>101546.66</v>
      </c>
      <c r="J19" s="8">
        <v>85955.98</v>
      </c>
      <c r="K19" s="8">
        <v>76954.820000000007</v>
      </c>
      <c r="L19" s="8">
        <v>76409.8</v>
      </c>
      <c r="M19" s="8">
        <v>77741.789999999994</v>
      </c>
      <c r="N19" s="8">
        <v>73950.36</v>
      </c>
      <c r="O19" s="8">
        <v>138698.6</v>
      </c>
      <c r="P19" s="8">
        <f t="shared" ref="P19:P26" si="2">SUM(D19:O19)</f>
        <v>945936.48</v>
      </c>
    </row>
    <row r="20" spans="1:16" x14ac:dyDescent="0.25">
      <c r="A20" s="16" t="s">
        <v>34</v>
      </c>
      <c r="B20" s="14"/>
      <c r="C20" s="14"/>
      <c r="D20" s="8">
        <v>0</v>
      </c>
      <c r="E20" s="8">
        <v>0</v>
      </c>
      <c r="F20" s="8">
        <v>1740</v>
      </c>
      <c r="G20" s="8">
        <v>0</v>
      </c>
      <c r="H20" s="8">
        <v>189.08</v>
      </c>
      <c r="I20" s="8">
        <v>105.86</v>
      </c>
      <c r="J20" s="8">
        <v>13256.73</v>
      </c>
      <c r="K20" s="8">
        <v>0</v>
      </c>
      <c r="L20" s="8">
        <v>1120</v>
      </c>
      <c r="M20" s="8">
        <v>0</v>
      </c>
      <c r="N20" s="8">
        <v>1627.44</v>
      </c>
      <c r="O20" s="8">
        <v>1477.11</v>
      </c>
      <c r="P20" s="8">
        <f t="shared" si="2"/>
        <v>19516.219999999998</v>
      </c>
    </row>
    <row r="21" spans="1:16" x14ac:dyDescent="0.25">
      <c r="A21" s="16" t="s">
        <v>35</v>
      </c>
      <c r="B21" s="14"/>
      <c r="C21" s="14"/>
      <c r="D21" s="8">
        <v>17893.759999999998</v>
      </c>
      <c r="E21" s="8">
        <v>57984.959999999999</v>
      </c>
      <c r="F21" s="8">
        <v>79495.53</v>
      </c>
      <c r="G21" s="8">
        <v>91909.89</v>
      </c>
      <c r="H21" s="8">
        <v>148774.15</v>
      </c>
      <c r="I21" s="8">
        <v>102454.61</v>
      </c>
      <c r="J21" s="8">
        <v>65497.67</v>
      </c>
      <c r="K21" s="8">
        <v>134638.15</v>
      </c>
      <c r="L21" s="8">
        <v>81927.17</v>
      </c>
      <c r="M21" s="8">
        <v>45305.919999999998</v>
      </c>
      <c r="N21" s="8">
        <v>104538.89</v>
      </c>
      <c r="O21" s="8">
        <v>542959.18000000005</v>
      </c>
      <c r="P21" s="8">
        <f t="shared" si="2"/>
        <v>1473379.8800000004</v>
      </c>
    </row>
    <row r="22" spans="1:16" x14ac:dyDescent="0.25">
      <c r="A22" s="16" t="s">
        <v>36</v>
      </c>
      <c r="B22" s="14"/>
      <c r="C22" s="14"/>
      <c r="D22" s="8">
        <v>0</v>
      </c>
      <c r="E22" s="8">
        <v>0</v>
      </c>
      <c r="F22" s="8">
        <v>153000</v>
      </c>
      <c r="G22" s="8">
        <v>0</v>
      </c>
      <c r="H22" s="8">
        <v>265000</v>
      </c>
      <c r="I22" s="8">
        <v>0</v>
      </c>
      <c r="J22" s="8">
        <v>0</v>
      </c>
      <c r="K22" s="8">
        <v>1915</v>
      </c>
      <c r="L22" s="8">
        <v>0</v>
      </c>
      <c r="M22" s="8">
        <v>126100</v>
      </c>
      <c r="N22" s="8">
        <v>50000</v>
      </c>
      <c r="O22" s="8">
        <v>12554</v>
      </c>
      <c r="P22" s="8">
        <f t="shared" si="2"/>
        <v>608569</v>
      </c>
    </row>
    <row r="23" spans="1:16" x14ac:dyDescent="0.25">
      <c r="A23" s="16" t="s">
        <v>37</v>
      </c>
      <c r="B23" s="14"/>
      <c r="C23" s="14"/>
      <c r="D23" s="8">
        <v>0</v>
      </c>
      <c r="E23" s="8">
        <v>0</v>
      </c>
      <c r="F23" s="8">
        <v>22057.919999999998</v>
      </c>
      <c r="G23" s="8">
        <v>9950.1299999999992</v>
      </c>
      <c r="H23" s="8">
        <v>11046.88</v>
      </c>
      <c r="I23" s="8">
        <v>600</v>
      </c>
      <c r="J23" s="8">
        <v>0</v>
      </c>
      <c r="K23" s="8">
        <v>0</v>
      </c>
      <c r="L23" s="8">
        <v>19691.21</v>
      </c>
      <c r="M23" s="8">
        <v>9950.1299999999992</v>
      </c>
      <c r="N23" s="8">
        <v>9058.2099999999991</v>
      </c>
      <c r="O23" s="8">
        <v>3658</v>
      </c>
      <c r="P23" s="8">
        <f t="shared" si="2"/>
        <v>86012.479999999981</v>
      </c>
    </row>
    <row r="24" spans="1:16" x14ac:dyDescent="0.25">
      <c r="A24" s="16" t="s">
        <v>38</v>
      </c>
      <c r="B24" s="14"/>
      <c r="C24" s="14"/>
      <c r="D24" s="8">
        <v>111955.88</v>
      </c>
      <c r="E24" s="8">
        <v>62001.51</v>
      </c>
      <c r="F24" s="8">
        <v>59852.58</v>
      </c>
      <c r="G24" s="8">
        <v>58261.05</v>
      </c>
      <c r="H24" s="8">
        <v>59458.66</v>
      </c>
      <c r="I24" s="8">
        <v>65908.399999999994</v>
      </c>
      <c r="J24" s="8">
        <v>64042.6</v>
      </c>
      <c r="K24" s="8">
        <v>63812.82</v>
      </c>
      <c r="L24" s="8">
        <v>63739.79</v>
      </c>
      <c r="M24" s="8">
        <v>64592.4</v>
      </c>
      <c r="N24" s="8">
        <v>62450.65</v>
      </c>
      <c r="O24" s="8">
        <v>145550.35999999999</v>
      </c>
      <c r="P24" s="8">
        <f t="shared" si="2"/>
        <v>881626.70000000007</v>
      </c>
    </row>
    <row r="25" spans="1:16" x14ac:dyDescent="0.25">
      <c r="A25" s="16" t="s">
        <v>30</v>
      </c>
      <c r="B25" s="14"/>
      <c r="C25" s="14"/>
      <c r="D25" s="8">
        <v>0</v>
      </c>
      <c r="E25" s="8">
        <v>38000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6000</v>
      </c>
      <c r="L25" s="8">
        <v>0</v>
      </c>
      <c r="M25" s="8">
        <v>0</v>
      </c>
      <c r="N25" s="8">
        <v>0</v>
      </c>
      <c r="O25" s="8">
        <v>0</v>
      </c>
      <c r="P25" s="8">
        <f t="shared" si="2"/>
        <v>44000</v>
      </c>
    </row>
    <row r="26" spans="1:16" x14ac:dyDescent="0.25">
      <c r="A26" s="31" t="s">
        <v>39</v>
      </c>
      <c r="B26" s="26"/>
      <c r="C26" s="26"/>
      <c r="D26" s="8">
        <f>SUM(D19:D25)</f>
        <v>188184.01</v>
      </c>
      <c r="E26" s="8">
        <f t="shared" ref="E26:J26" si="3">SUM(E19:E25)</f>
        <v>225311.2</v>
      </c>
      <c r="F26" s="8">
        <f t="shared" si="3"/>
        <v>380944.56</v>
      </c>
      <c r="G26" s="8">
        <f t="shared" si="3"/>
        <v>220266.62</v>
      </c>
      <c r="H26" s="8">
        <f t="shared" si="3"/>
        <v>548544.06000000006</v>
      </c>
      <c r="I26" s="8">
        <f t="shared" si="3"/>
        <v>270615.53000000003</v>
      </c>
      <c r="J26" s="8">
        <f t="shared" si="3"/>
        <v>228752.98</v>
      </c>
      <c r="K26" s="8">
        <f>SUM(K19:K25)</f>
        <v>283320.78999999998</v>
      </c>
      <c r="L26" s="8">
        <f t="shared" ref="L26:O26" si="4">SUM(L19:L25)</f>
        <v>242887.97</v>
      </c>
      <c r="M26" s="8">
        <f t="shared" si="4"/>
        <v>323690.23999999999</v>
      </c>
      <c r="N26" s="8">
        <f t="shared" si="4"/>
        <v>301625.55</v>
      </c>
      <c r="O26" s="8">
        <f t="shared" si="4"/>
        <v>844897.25</v>
      </c>
      <c r="P26" s="8">
        <f t="shared" si="2"/>
        <v>4059040.76</v>
      </c>
    </row>
    <row r="27" spans="1:16" ht="5.25" customHeight="1" x14ac:dyDescent="0.25">
      <c r="A27" s="11"/>
      <c r="B27" s="12"/>
      <c r="C27" s="12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5">
      <c r="A28" s="32" t="s">
        <v>40</v>
      </c>
      <c r="B28" s="32"/>
      <c r="C28" s="32"/>
      <c r="D28" s="13">
        <f t="shared" ref="D28:P28" si="5">D16-D26</f>
        <v>51210.820000000007</v>
      </c>
      <c r="E28" s="13">
        <f t="shared" si="5"/>
        <v>-5656.0200000000186</v>
      </c>
      <c r="F28" s="13">
        <f t="shared" si="5"/>
        <v>-63559.229999999981</v>
      </c>
      <c r="G28" s="13">
        <f t="shared" si="5"/>
        <v>231350.06</v>
      </c>
      <c r="H28" s="13">
        <f t="shared" si="5"/>
        <v>-174066.88</v>
      </c>
      <c r="I28" s="13">
        <f t="shared" si="5"/>
        <v>59399.429999999993</v>
      </c>
      <c r="J28" s="13">
        <f t="shared" si="5"/>
        <v>48683.079999999987</v>
      </c>
      <c r="K28" s="13">
        <f t="shared" si="5"/>
        <v>115184.75</v>
      </c>
      <c r="L28" s="13">
        <f t="shared" si="5"/>
        <v>62667.320000000036</v>
      </c>
      <c r="M28" s="13">
        <f t="shared" si="5"/>
        <v>4290.320000000007</v>
      </c>
      <c r="N28" s="13">
        <f t="shared" si="5"/>
        <v>59178.5</v>
      </c>
      <c r="O28" s="13">
        <f t="shared" si="5"/>
        <v>-272308.5</v>
      </c>
      <c r="P28" s="13">
        <f t="shared" si="5"/>
        <v>116373.65000000037</v>
      </c>
    </row>
    <row r="29" spans="1:16" ht="4.5" customHeight="1" x14ac:dyDescent="0.25">
      <c r="A29" s="23"/>
      <c r="B29" s="23"/>
      <c r="C29" s="23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x14ac:dyDescent="0.25">
      <c r="A30" s="23" t="s">
        <v>41</v>
      </c>
      <c r="B30" s="23"/>
      <c r="C30" s="23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x14ac:dyDescent="0.25">
      <c r="A31" s="28" t="s">
        <v>73</v>
      </c>
      <c r="B31" s="28"/>
      <c r="C31" s="28"/>
      <c r="D31" s="15">
        <v>276255.13</v>
      </c>
      <c r="E31" s="15">
        <v>-65663.349999999977</v>
      </c>
      <c r="F31" s="15">
        <v>30382.530000000028</v>
      </c>
      <c r="G31" s="15">
        <v>-50817.840000000026</v>
      </c>
      <c r="H31" s="15">
        <v>5344.8800000000047</v>
      </c>
      <c r="I31" s="15">
        <v>-15533.989999999991</v>
      </c>
      <c r="J31" s="15">
        <v>-45797.420000000042</v>
      </c>
      <c r="K31" s="15">
        <v>3704.1200000000536</v>
      </c>
      <c r="L31" s="15">
        <v>-27735.080000000016</v>
      </c>
      <c r="M31" s="15">
        <v>-34944.48000000004</v>
      </c>
      <c r="N31" s="15">
        <v>-27271.449999999953</v>
      </c>
      <c r="O31" s="15">
        <v>-51503.310000000056</v>
      </c>
      <c r="P31" s="8">
        <v>0</v>
      </c>
    </row>
    <row r="32" spans="1:16" ht="15" customHeight="1" x14ac:dyDescent="0.25">
      <c r="A32" s="28" t="s">
        <v>67</v>
      </c>
      <c r="B32" s="28"/>
      <c r="C32" s="28"/>
      <c r="D32" s="15">
        <v>35865.879999999997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-26451.38</v>
      </c>
      <c r="P32" s="8">
        <f t="shared" ref="P32" si="6">SUM(D32:O32)</f>
        <v>9414.4999999999964</v>
      </c>
    </row>
    <row r="33" spans="1:16" x14ac:dyDescent="0.25">
      <c r="A33" s="28" t="s">
        <v>66</v>
      </c>
      <c r="B33" s="28"/>
      <c r="C33" s="28"/>
      <c r="D33" s="15">
        <v>-83067.100000000006</v>
      </c>
      <c r="E33" s="15">
        <v>11233.85</v>
      </c>
      <c r="F33" s="15">
        <v>0</v>
      </c>
      <c r="G33" s="15">
        <v>0</v>
      </c>
      <c r="H33" s="15">
        <v>0</v>
      </c>
      <c r="I33" s="15">
        <v>96.12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94169.279999999999</v>
      </c>
      <c r="P33" s="8">
        <f>SUM(D33:O33)</f>
        <v>22432.149999999994</v>
      </c>
    </row>
    <row r="34" spans="1:16" ht="6" customHeight="1" x14ac:dyDescent="0.25">
      <c r="A34" s="16"/>
      <c r="B34" s="16"/>
      <c r="C34" s="16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25">
      <c r="A35" s="26" t="s">
        <v>52</v>
      </c>
      <c r="B35" s="26"/>
      <c r="C35" s="2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6" x14ac:dyDescent="0.25">
      <c r="A36" s="29" t="s">
        <v>53</v>
      </c>
      <c r="B36" s="29"/>
      <c r="C36" s="29"/>
      <c r="D36" s="15">
        <v>-400379.85000000003</v>
      </c>
      <c r="E36" s="15">
        <v>19541.759999999998</v>
      </c>
      <c r="F36" s="15">
        <v>-12272.17</v>
      </c>
      <c r="G36" s="15">
        <v>-11114.13</v>
      </c>
      <c r="H36" s="15">
        <v>0</v>
      </c>
      <c r="I36" s="15">
        <v>20009.98</v>
      </c>
      <c r="J36" s="15">
        <v>-12439.31</v>
      </c>
      <c r="K36" s="15">
        <v>20600.650000000001</v>
      </c>
      <c r="L36" s="15">
        <v>-28171.32</v>
      </c>
      <c r="M36" s="15">
        <v>2836.31</v>
      </c>
      <c r="N36" s="15">
        <v>43959.170000000006</v>
      </c>
      <c r="O36" s="15">
        <v>93963.51999999999</v>
      </c>
      <c r="P36" s="8">
        <f t="shared" ref="P36:P43" si="7">SUM(D36:O36)</f>
        <v>-263465.39</v>
      </c>
    </row>
    <row r="37" spans="1:16" x14ac:dyDescent="0.25">
      <c r="A37" s="28" t="s">
        <v>54</v>
      </c>
      <c r="B37" s="28"/>
      <c r="C37" s="28"/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-38201.25</v>
      </c>
      <c r="N37" s="15">
        <v>0</v>
      </c>
      <c r="O37" s="15">
        <v>0</v>
      </c>
      <c r="P37" s="8">
        <f t="shared" si="7"/>
        <v>-38201.25</v>
      </c>
    </row>
    <row r="38" spans="1:16" x14ac:dyDescent="0.25">
      <c r="A38" s="28" t="s">
        <v>57</v>
      </c>
      <c r="B38" s="28"/>
      <c r="C38" s="28"/>
      <c r="D38" s="15">
        <v>0</v>
      </c>
      <c r="E38" s="15">
        <v>0</v>
      </c>
      <c r="F38" s="15">
        <v>0</v>
      </c>
      <c r="G38" s="15">
        <v>0</v>
      </c>
      <c r="H38" s="15">
        <v>-47616.88</v>
      </c>
      <c r="I38" s="15">
        <v>47616.88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8">
        <f t="shared" si="7"/>
        <v>0</v>
      </c>
    </row>
    <row r="39" spans="1:16" x14ac:dyDescent="0.25">
      <c r="A39" s="28" t="s">
        <v>58</v>
      </c>
      <c r="B39" s="28"/>
      <c r="C39" s="28"/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8">
        <f t="shared" si="7"/>
        <v>0</v>
      </c>
    </row>
    <row r="40" spans="1:16" x14ac:dyDescent="0.25">
      <c r="A40" s="29" t="s">
        <v>60</v>
      </c>
      <c r="B40" s="29"/>
      <c r="C40" s="29"/>
      <c r="D40" s="15">
        <v>-22468.18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27120.38</v>
      </c>
      <c r="P40" s="8">
        <f t="shared" si="7"/>
        <v>4652.2000000000007</v>
      </c>
    </row>
    <row r="41" spans="1:16" x14ac:dyDescent="0.25">
      <c r="A41" s="28" t="s">
        <v>65</v>
      </c>
      <c r="B41" s="28"/>
      <c r="C41" s="28"/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-15852.670000000013</v>
      </c>
      <c r="P41" s="8">
        <f t="shared" si="7"/>
        <v>-15852.670000000013</v>
      </c>
    </row>
    <row r="42" spans="1:16" ht="4.5" customHeight="1" x14ac:dyDescent="0.25">
      <c r="A42" s="16"/>
      <c r="B42" s="16"/>
      <c r="C42" s="16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8">
        <f t="shared" si="7"/>
        <v>0</v>
      </c>
    </row>
    <row r="43" spans="1:16" x14ac:dyDescent="0.25">
      <c r="A43" s="30" t="s">
        <v>61</v>
      </c>
      <c r="B43" s="30"/>
      <c r="C43" s="30"/>
      <c r="D43" s="18">
        <f>SUM(D31:D41)</f>
        <v>-193794.12000000002</v>
      </c>
      <c r="E43" s="18">
        <f t="shared" ref="E43:O43" si="8">SUM(E31:E41)</f>
        <v>-34887.739999999976</v>
      </c>
      <c r="F43" s="18">
        <f t="shared" si="8"/>
        <v>18110.36000000003</v>
      </c>
      <c r="G43" s="18">
        <f t="shared" si="8"/>
        <v>-61931.970000000023</v>
      </c>
      <c r="H43" s="18">
        <f t="shared" si="8"/>
        <v>-42271.999999999993</v>
      </c>
      <c r="I43" s="18">
        <f t="shared" si="8"/>
        <v>52188.990000000005</v>
      </c>
      <c r="J43" s="18">
        <f t="shared" si="8"/>
        <v>-58236.73000000004</v>
      </c>
      <c r="K43" s="18">
        <f t="shared" si="8"/>
        <v>24304.770000000055</v>
      </c>
      <c r="L43" s="18">
        <f t="shared" si="8"/>
        <v>-55906.400000000016</v>
      </c>
      <c r="M43" s="18">
        <f t="shared" si="8"/>
        <v>-70309.420000000042</v>
      </c>
      <c r="N43" s="18">
        <f t="shared" si="8"/>
        <v>16687.720000000052</v>
      </c>
      <c r="O43" s="18">
        <f t="shared" si="8"/>
        <v>121445.81999999992</v>
      </c>
      <c r="P43" s="8">
        <f t="shared" si="7"/>
        <v>-284600.72000000009</v>
      </c>
    </row>
    <row r="44" spans="1:16" ht="33" customHeight="1" x14ac:dyDescent="0.25">
      <c r="A44" s="27" t="s">
        <v>62</v>
      </c>
      <c r="B44" s="27"/>
      <c r="C44" s="27"/>
      <c r="D44" s="19">
        <f t="shared" ref="D44:P44" si="9">D43+D28</f>
        <v>-142583.30000000002</v>
      </c>
      <c r="E44" s="19">
        <f t="shared" si="9"/>
        <v>-40543.759999999995</v>
      </c>
      <c r="F44" s="19">
        <f t="shared" si="9"/>
        <v>-45448.869999999952</v>
      </c>
      <c r="G44" s="19">
        <f t="shared" si="9"/>
        <v>169418.08999999997</v>
      </c>
      <c r="H44" s="19">
        <f t="shared" si="9"/>
        <v>-216338.88</v>
      </c>
      <c r="I44" s="19">
        <f t="shared" si="9"/>
        <v>111588.42</v>
      </c>
      <c r="J44" s="19">
        <f t="shared" si="9"/>
        <v>-9553.6500000000524</v>
      </c>
      <c r="K44" s="19">
        <f t="shared" si="9"/>
        <v>139489.52000000005</v>
      </c>
      <c r="L44" s="19">
        <f t="shared" si="9"/>
        <v>6760.9200000000201</v>
      </c>
      <c r="M44" s="19">
        <f t="shared" si="9"/>
        <v>-66019.100000000035</v>
      </c>
      <c r="N44" s="19">
        <f t="shared" si="9"/>
        <v>75866.220000000059</v>
      </c>
      <c r="O44" s="19">
        <f t="shared" si="9"/>
        <v>-150862.68000000008</v>
      </c>
      <c r="P44" s="19">
        <f t="shared" si="9"/>
        <v>-168227.06999999972</v>
      </c>
    </row>
    <row r="45" spans="1:16" x14ac:dyDescent="0.25">
      <c r="A45" s="26"/>
      <c r="B45" s="26"/>
      <c r="C45" s="2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 x14ac:dyDescent="0.25">
      <c r="A46" s="23" t="s">
        <v>63</v>
      </c>
      <c r="B46" s="23"/>
      <c r="C46" s="23"/>
      <c r="D46" s="20">
        <v>1778512.32</v>
      </c>
      <c r="E46" s="20">
        <f>D47</f>
        <v>1635929.02</v>
      </c>
      <c r="F46" s="20">
        <f t="shared" ref="F46:O46" si="10">E47</f>
        <v>1595385.26</v>
      </c>
      <c r="G46" s="20">
        <f t="shared" si="10"/>
        <v>1549936.3900000001</v>
      </c>
      <c r="H46" s="20">
        <f t="shared" si="10"/>
        <v>1719354.48</v>
      </c>
      <c r="I46" s="20">
        <f t="shared" si="10"/>
        <v>1503015.6</v>
      </c>
      <c r="J46" s="20">
        <f t="shared" si="10"/>
        <v>1614604.02</v>
      </c>
      <c r="K46" s="20">
        <f t="shared" si="10"/>
        <v>1605050.3699999999</v>
      </c>
      <c r="L46" s="20">
        <f t="shared" si="10"/>
        <v>1744539.89</v>
      </c>
      <c r="M46" s="20">
        <f t="shared" si="10"/>
        <v>1751300.8099999998</v>
      </c>
      <c r="N46" s="20">
        <f t="shared" si="10"/>
        <v>1685281.7099999997</v>
      </c>
      <c r="O46" s="20">
        <f t="shared" si="10"/>
        <v>1761147.9299999997</v>
      </c>
      <c r="P46" s="20">
        <f>D46</f>
        <v>1778512.32</v>
      </c>
    </row>
    <row r="47" spans="1:16" x14ac:dyDescent="0.25">
      <c r="A47" s="26" t="s">
        <v>64</v>
      </c>
      <c r="B47" s="26"/>
      <c r="C47" s="26"/>
      <c r="D47" s="13">
        <f>D46+D44</f>
        <v>1635929.02</v>
      </c>
      <c r="E47" s="13">
        <f>E46+E44</f>
        <v>1595385.26</v>
      </c>
      <c r="F47" s="13">
        <f t="shared" ref="F47:P47" si="11">F46+F44</f>
        <v>1549936.3900000001</v>
      </c>
      <c r="G47" s="13">
        <f t="shared" si="11"/>
        <v>1719354.48</v>
      </c>
      <c r="H47" s="13">
        <f t="shared" si="11"/>
        <v>1503015.6</v>
      </c>
      <c r="I47" s="13">
        <f t="shared" si="11"/>
        <v>1614604.02</v>
      </c>
      <c r="J47" s="13">
        <f t="shared" si="11"/>
        <v>1605050.3699999999</v>
      </c>
      <c r="K47" s="13">
        <f t="shared" si="11"/>
        <v>1744539.89</v>
      </c>
      <c r="L47" s="13">
        <f t="shared" si="11"/>
        <v>1751300.8099999998</v>
      </c>
      <c r="M47" s="13">
        <f t="shared" si="11"/>
        <v>1685281.7099999997</v>
      </c>
      <c r="N47" s="13">
        <f t="shared" si="11"/>
        <v>1761147.9299999997</v>
      </c>
      <c r="O47" s="13">
        <f t="shared" si="11"/>
        <v>1610285.2499999995</v>
      </c>
      <c r="P47" s="13">
        <f t="shared" si="11"/>
        <v>1610285.2500000005</v>
      </c>
    </row>
    <row r="48" spans="1:16" x14ac:dyDescent="0.25">
      <c r="A48" s="23"/>
      <c r="B48" s="23"/>
      <c r="C48" s="23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26"/>
      <c r="B49" s="26"/>
      <c r="C49" s="26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x14ac:dyDescent="0.25">
      <c r="A50" s="23"/>
      <c r="B50" s="23"/>
      <c r="C50" s="23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25">
      <c r="A51" s="26"/>
      <c r="B51" s="26"/>
      <c r="C51" s="26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1:16" x14ac:dyDescent="0.25">
      <c r="A52" s="23"/>
      <c r="B52" s="23"/>
      <c r="C52" s="23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x14ac:dyDescent="0.25">
      <c r="A53" s="26"/>
      <c r="B53" s="26"/>
      <c r="C53" s="26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 x14ac:dyDescent="0.25">
      <c r="A54" s="23"/>
      <c r="B54" s="23"/>
      <c r="C54" s="23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x14ac:dyDescent="0.25">
      <c r="A55" s="26"/>
      <c r="B55" s="26"/>
      <c r="C55" s="26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1:16" x14ac:dyDescent="0.25">
      <c r="A56" s="23"/>
      <c r="B56" s="23"/>
      <c r="C56" s="23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x14ac:dyDescent="0.25">
      <c r="A57" s="24"/>
      <c r="B57" s="24"/>
      <c r="C57" s="24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1:16" x14ac:dyDescent="0.25">
      <c r="A58" s="25"/>
      <c r="B58" s="25"/>
      <c r="C58" s="25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16" x14ac:dyDescent="0.25">
      <c r="A59" s="24"/>
      <c r="B59" s="24"/>
      <c r="C59" s="24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1:16" x14ac:dyDescent="0.25">
      <c r="A60" s="25"/>
      <c r="B60" s="25"/>
      <c r="C60" s="25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x14ac:dyDescent="0.25">
      <c r="A61" s="24"/>
      <c r="B61" s="24"/>
      <c r="C61" s="24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</sheetData>
  <mergeCells count="41">
    <mergeCell ref="A57:C57"/>
    <mergeCell ref="A58:C58"/>
    <mergeCell ref="A59:C59"/>
    <mergeCell ref="A60:C60"/>
    <mergeCell ref="A61:C61"/>
    <mergeCell ref="A51:C51"/>
    <mergeCell ref="A52:C52"/>
    <mergeCell ref="A53:C53"/>
    <mergeCell ref="A54:C54"/>
    <mergeCell ref="A55:C55"/>
    <mergeCell ref="A56:C56"/>
    <mergeCell ref="A45:C45"/>
    <mergeCell ref="A46:C46"/>
    <mergeCell ref="A47:C47"/>
    <mergeCell ref="A48:C48"/>
    <mergeCell ref="A49:C49"/>
    <mergeCell ref="A50:C50"/>
    <mergeCell ref="A38:C38"/>
    <mergeCell ref="A39:C39"/>
    <mergeCell ref="A40:C40"/>
    <mergeCell ref="A41:C41"/>
    <mergeCell ref="A43:C43"/>
    <mergeCell ref="A44:C44"/>
    <mergeCell ref="A31:C31"/>
    <mergeCell ref="A32:C32"/>
    <mergeCell ref="A33:C33"/>
    <mergeCell ref="A35:C35"/>
    <mergeCell ref="A36:C36"/>
    <mergeCell ref="A37:C37"/>
    <mergeCell ref="A16:C16"/>
    <mergeCell ref="A18:C18"/>
    <mergeCell ref="A26:C26"/>
    <mergeCell ref="A28:C28"/>
    <mergeCell ref="A29:C29"/>
    <mergeCell ref="A30:C30"/>
    <mergeCell ref="A1:O1"/>
    <mergeCell ref="A2:O2"/>
    <mergeCell ref="A3:O3"/>
    <mergeCell ref="A4:O4"/>
    <mergeCell ref="A6:C6"/>
    <mergeCell ref="A7:C7"/>
  </mergeCells>
  <pageMargins left="0.7" right="0.7" top="0.75" bottom="0.75" header="0.3" footer="0.3"/>
  <pageSetup paperSize="17" scale="6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General - 2023</vt:lpstr>
      <vt:lpstr>Refuse - 2023</vt:lpstr>
      <vt:lpstr>Water - 2023</vt:lpstr>
      <vt:lpstr>Sewer - 2023</vt:lpstr>
      <vt:lpstr>General - 2022</vt:lpstr>
      <vt:lpstr>Refuse - 2022</vt:lpstr>
      <vt:lpstr>Water - 2022</vt:lpstr>
      <vt:lpstr>Sewer - 2022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2023-11-20T20:28:51Z</dcterms:created>
  <dcterms:modified xsi:type="dcterms:W3CDTF">2023-11-21T15:49:01Z</dcterms:modified>
</cp:coreProperties>
</file>