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5 - FINANCIAL MANAGEMENT\11 - ONLINE TRANSPARENCY PORTAL\"/>
    </mc:Choice>
  </mc:AlternateContent>
  <bookViews>
    <workbookView xWindow="0" yWindow="0" windowWidth="23940" windowHeight="8970"/>
  </bookViews>
  <sheets>
    <sheet name="2020 - 2025 YTD" sheetId="5" r:id="rId1"/>
  </sheets>
  <definedNames>
    <definedName name="_xlnm.Print_Area" localSheetId="0">'2020 - 2025 YTD'!$B$1:$L$37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5" l="1"/>
  <c r="B23" i="5"/>
  <c r="B15" i="5"/>
  <c r="F37" i="5" l="1"/>
  <c r="F19" i="5" l="1"/>
  <c r="F27" i="5" l="1"/>
  <c r="J16" i="5" l="1"/>
  <c r="N31" i="5" l="1"/>
  <c r="N21" i="5"/>
  <c r="J33" i="5" l="1"/>
  <c r="J24" i="5"/>
  <c r="N12" i="5" l="1"/>
  <c r="Z24" i="5" l="1"/>
  <c r="Z18" i="5"/>
  <c r="Z13" i="5"/>
  <c r="V56" i="5"/>
  <c r="V43" i="5"/>
  <c r="V30" i="5"/>
  <c r="R39" i="5"/>
  <c r="R28" i="5"/>
  <c r="R18" i="5"/>
</calcChain>
</file>

<file path=xl/sharedStrings.xml><?xml version="1.0" encoding="utf-8"?>
<sst xmlns="http://schemas.openxmlformats.org/spreadsheetml/2006/main" count="360" uniqueCount="216">
  <si>
    <t>Amount</t>
  </si>
  <si>
    <t>Resolution</t>
  </si>
  <si>
    <t>Description</t>
  </si>
  <si>
    <t>N/A</t>
  </si>
  <si>
    <t>FY 2022 Appropriation</t>
  </si>
  <si>
    <t>121521.12</t>
  </si>
  <si>
    <t>CSEA MOA</t>
  </si>
  <si>
    <t>012622.18</t>
  </si>
  <si>
    <t>Ambulance Purchase</t>
  </si>
  <si>
    <t>020922.11</t>
  </si>
  <si>
    <t>Mechanic Position Alteration</t>
  </si>
  <si>
    <t>052522.5</t>
  </si>
  <si>
    <t>Sound Machines</t>
  </si>
  <si>
    <t>062222.11</t>
  </si>
  <si>
    <t>July 4th Parade Costs</t>
  </si>
  <si>
    <t>062222.17A</t>
  </si>
  <si>
    <t>Fire Chief Contract Costs</t>
  </si>
  <si>
    <t>071322.25</t>
  </si>
  <si>
    <t>Police - Axon Lease</t>
  </si>
  <si>
    <t>072722.11</t>
  </si>
  <si>
    <t>Ambulance Audit</t>
  </si>
  <si>
    <t>082422.10</t>
  </si>
  <si>
    <t>Legal Settlement</t>
  </si>
  <si>
    <t>092822.5</t>
  </si>
  <si>
    <t>Fire Truck Purchase</t>
  </si>
  <si>
    <t>ID City Hall System</t>
  </si>
  <si>
    <t>121422.10B</t>
  </si>
  <si>
    <t>Fire Mileage Reimbursement</t>
  </si>
  <si>
    <t>Remaining</t>
  </si>
  <si>
    <t>062222.17C</t>
  </si>
  <si>
    <t>DH MOU</t>
  </si>
  <si>
    <t>062222.17E</t>
  </si>
  <si>
    <t>Position Alterations</t>
  </si>
  <si>
    <t>071322.22</t>
  </si>
  <si>
    <t>County Supply of Water</t>
  </si>
  <si>
    <t>080222.8</t>
  </si>
  <si>
    <t>Mid-Year Utility Cleanup</t>
  </si>
  <si>
    <t>062222.17D</t>
  </si>
  <si>
    <t>062222.17G</t>
  </si>
  <si>
    <t>020321.18</t>
  </si>
  <si>
    <t>Capital Contribution</t>
  </si>
  <si>
    <t>FY 2020 Appropriation</t>
  </si>
  <si>
    <t>FY 2021 Appropriation</t>
  </si>
  <si>
    <t>FY 2023 Appropriation</t>
  </si>
  <si>
    <t>020520.15</t>
  </si>
  <si>
    <t>Budget Correction</t>
  </si>
  <si>
    <t>070120.6</t>
  </si>
  <si>
    <t>GAR Equity Project Annual Cost</t>
  </si>
  <si>
    <t>070120.8</t>
  </si>
  <si>
    <t>CSO Project</t>
  </si>
  <si>
    <t>070120.12B</t>
  </si>
  <si>
    <t>Utility Audit</t>
  </si>
  <si>
    <t>10720.9</t>
  </si>
  <si>
    <t>Finance Department Wages</t>
  </si>
  <si>
    <t>111820.10</t>
  </si>
  <si>
    <t>Increase Salt Budget</t>
  </si>
  <si>
    <t>111820.11</t>
  </si>
  <si>
    <t>19-Mile Creek Testing</t>
  </si>
  <si>
    <t>112420.9</t>
  </si>
  <si>
    <t>Environmental Review</t>
  </si>
  <si>
    <t>121620.16</t>
  </si>
  <si>
    <t>Environmental Consultation</t>
  </si>
  <si>
    <t>021721.8</t>
  </si>
  <si>
    <t>Online Assessment Software</t>
  </si>
  <si>
    <t>030321.7</t>
  </si>
  <si>
    <t>Fund Operator Trainee Position</t>
  </si>
  <si>
    <t>031721.6</t>
  </si>
  <si>
    <t>Increase Dog Control FTE</t>
  </si>
  <si>
    <t>031721.7</t>
  </si>
  <si>
    <t>Litigation Cost</t>
  </si>
  <si>
    <t>031721.11</t>
  </si>
  <si>
    <t>Pool Repairs</t>
  </si>
  <si>
    <t>040721.5</t>
  </si>
  <si>
    <t>Increase Engineer Intern FTE</t>
  </si>
  <si>
    <t>042121.18A</t>
  </si>
  <si>
    <t>AFSCME Contract Ratification</t>
  </si>
  <si>
    <t>050521.5</t>
  </si>
  <si>
    <t>Niagara CAP Funding</t>
  </si>
  <si>
    <t>050521.8</t>
  </si>
  <si>
    <t>Vehicle Damage</t>
  </si>
  <si>
    <t>050521.15</t>
  </si>
  <si>
    <t>Traffic Study</t>
  </si>
  <si>
    <t>050521.18</t>
  </si>
  <si>
    <t>Backhoe Repair</t>
  </si>
  <si>
    <t>051921.8</t>
  </si>
  <si>
    <t>Increase Seasonal Street FTEs</t>
  </si>
  <si>
    <t>051921.9</t>
  </si>
  <si>
    <t>Public Works Increased FTE</t>
  </si>
  <si>
    <t>051921.10</t>
  </si>
  <si>
    <t>eCode 360 Requirements</t>
  </si>
  <si>
    <t>061621.14</t>
  </si>
  <si>
    <t>Addition Youth Rec FTE</t>
  </si>
  <si>
    <t>061621.15</t>
  </si>
  <si>
    <t>Fireworks</t>
  </si>
  <si>
    <t>070721.13</t>
  </si>
  <si>
    <t>NYS AIM Revenue Restoration</t>
  </si>
  <si>
    <t>072121.14</t>
  </si>
  <si>
    <t>Municipal Water Line Repair</t>
  </si>
  <si>
    <t>080421.14</t>
  </si>
  <si>
    <t>Revise Water Line Expense</t>
  </si>
  <si>
    <t>081821.5</t>
  </si>
  <si>
    <t>NYSDEC Invoice</t>
  </si>
  <si>
    <t>090121.8</t>
  </si>
  <si>
    <t>Planning Board Legal Work</t>
  </si>
  <si>
    <t>091521.7</t>
  </si>
  <si>
    <t>Emergency Gas Line Repair</t>
  </si>
  <si>
    <t>100621.9</t>
  </si>
  <si>
    <t>CSEA Contract Ratification</t>
  </si>
  <si>
    <t>100621.10</t>
  </si>
  <si>
    <t>Extra Tree Removal Work</t>
  </si>
  <si>
    <t>102021.9</t>
  </si>
  <si>
    <t>IT Service Contracts</t>
  </si>
  <si>
    <t>102021.11</t>
  </si>
  <si>
    <t>Sewer Flooding Adjustment</t>
  </si>
  <si>
    <t>102021.15A</t>
  </si>
  <si>
    <t>Maintenance Agreement</t>
  </si>
  <si>
    <t>110321.8</t>
  </si>
  <si>
    <t>Emergency Flood Costs</t>
  </si>
  <si>
    <t>111721.26A</t>
  </si>
  <si>
    <t>Hot Box Truck Purchase</t>
  </si>
  <si>
    <t>2023 General Fund Contingency Detail</t>
  </si>
  <si>
    <t xml:space="preserve"> 2022 General Fund Contingency Detail</t>
  </si>
  <si>
    <t>2023 Water Fund Contingency Detail</t>
  </si>
  <si>
    <t>2023 Sewer Fund Contingency Detail</t>
  </si>
  <si>
    <t>2022 Water Fund Contingency Detail</t>
  </si>
  <si>
    <t>2022 Sewer Fund Contingency Detail</t>
  </si>
  <si>
    <t>2021 General Fund Contingency Detail</t>
  </si>
  <si>
    <t>2021 Water Fund Contingency Detail</t>
  </si>
  <si>
    <t>2021 Sewer Fund Contingency Detail</t>
  </si>
  <si>
    <t>2020 General Fund Contingency Detail</t>
  </si>
  <si>
    <t>2020 Water Fund Contingency Detail</t>
  </si>
  <si>
    <t>2020 Sewer Fund Contingency Detail</t>
  </si>
  <si>
    <t>121922.2</t>
  </si>
  <si>
    <t>Ambulance Implementation</t>
  </si>
  <si>
    <t>Insurance Deductible</t>
  </si>
  <si>
    <t>020923.9</t>
  </si>
  <si>
    <t>022223.5</t>
  </si>
  <si>
    <t>Used Ambulance Purchase</t>
  </si>
  <si>
    <t>041223.10</t>
  </si>
  <si>
    <t>Website Maintenance</t>
  </si>
  <si>
    <t>061423.9</t>
  </si>
  <si>
    <t>Increase Police Presence</t>
  </si>
  <si>
    <t>053123.11</t>
  </si>
  <si>
    <t>WWTP Short Term Lease</t>
  </si>
  <si>
    <t>062823.7</t>
  </si>
  <si>
    <t>IT Position MOU</t>
  </si>
  <si>
    <t>072623.11</t>
  </si>
  <si>
    <t>Article 7 Reimbursement</t>
  </si>
  <si>
    <t>091323.5</t>
  </si>
  <si>
    <t>Richfield Station Repair</t>
  </si>
  <si>
    <t>Improvements</t>
  </si>
  <si>
    <t>2024 General Fund Contingency Detail</t>
  </si>
  <si>
    <t>2024 Water Fund Contingency Detail</t>
  </si>
  <si>
    <t>2024 Sewer Fund Contingency Detail</t>
  </si>
  <si>
    <t>FY 2024 Appropriation</t>
  </si>
  <si>
    <t>021424.12A</t>
  </si>
  <si>
    <t>031324.10A</t>
  </si>
  <si>
    <t>Ambulance Repair</t>
  </si>
  <si>
    <t>041024.15B</t>
  </si>
  <si>
    <t>Ladder Truck Repair</t>
  </si>
  <si>
    <t>042424.9</t>
  </si>
  <si>
    <t>Mayor's Budget Increase</t>
  </si>
  <si>
    <t>041024.15C</t>
  </si>
  <si>
    <t>A.1900.54775</t>
  </si>
  <si>
    <t>FX.1900.54775</t>
  </si>
  <si>
    <t>G.1900.54775</t>
  </si>
  <si>
    <t>G/L Transaction Inquiry</t>
  </si>
  <si>
    <t>Insruance</t>
  </si>
  <si>
    <t>Memorial Day Parade</t>
  </si>
  <si>
    <t>022824.7B</t>
  </si>
  <si>
    <t>Lockport Locks Settlement</t>
  </si>
  <si>
    <t>Audit Fees</t>
  </si>
  <si>
    <t>Street Paver Emergency Repairs</t>
  </si>
  <si>
    <t>2025 General Fund Contingency Detail</t>
  </si>
  <si>
    <t>2025 Water Fund Contingency Detail</t>
  </si>
  <si>
    <t>2025 Sewer Fund Contingency Detail</t>
  </si>
  <si>
    <t>FY 2025 Appropriation</t>
  </si>
  <si>
    <t>Res 021225.9</t>
  </si>
  <si>
    <t>Res 021225.8</t>
  </si>
  <si>
    <t>Streets Crew Leader</t>
  </si>
  <si>
    <t>Res 031225.10</t>
  </si>
  <si>
    <t>Fire Fighter MOA</t>
  </si>
  <si>
    <t>Res 031225.11</t>
  </si>
  <si>
    <t>Fire Fighter MOA Retro</t>
  </si>
  <si>
    <t>Res 031225.12</t>
  </si>
  <si>
    <t>Res 031225.13</t>
  </si>
  <si>
    <t>Sewer flow Study</t>
  </si>
  <si>
    <t>Res 051425.13</t>
  </si>
  <si>
    <t>Sewer Rate Study</t>
  </si>
  <si>
    <t>Dog Sheltering</t>
  </si>
  <si>
    <t>Res 070925.9</t>
  </si>
  <si>
    <t>DPW Dep Head Vacation Payout</t>
  </si>
  <si>
    <t>Res 102225.8</t>
  </si>
  <si>
    <t>Res 102225.7</t>
  </si>
  <si>
    <t>Res 102225.9</t>
  </si>
  <si>
    <t>Police Union MOA</t>
  </si>
  <si>
    <t>Police Chief MOA</t>
  </si>
  <si>
    <t>Temp Municipal Aid Increase Cont</t>
  </si>
  <si>
    <t>Res 121725.5A</t>
  </si>
  <si>
    <t>Sewer Truck Vac Repair Cap Project</t>
  </si>
  <si>
    <t>Res 121725.4</t>
  </si>
  <si>
    <t>Insurance Recovery - Sewer Vac</t>
  </si>
  <si>
    <t>Auction Saels Revenue</t>
  </si>
  <si>
    <t>Res 121725.5B</t>
  </si>
  <si>
    <t>Garage Lift Cap Project</t>
  </si>
  <si>
    <t>Res 012826.4</t>
  </si>
  <si>
    <t>Emergency Sewer Repair</t>
  </si>
  <si>
    <t>2026 General Fund Contingency Detail</t>
  </si>
  <si>
    <t>FY 2026 Appropriation</t>
  </si>
  <si>
    <t>2026 Water Fund Contingency Detail</t>
  </si>
  <si>
    <t>2026 Sewer Fund Contingency Detail</t>
  </si>
  <si>
    <t>CITY OF LOCKPORT CONTINGENCY UTILIZATION HISTORY, FY 2024 - FY 2026</t>
  </si>
  <si>
    <t>Res 011426.11</t>
  </si>
  <si>
    <t>Res 011426.10</t>
  </si>
  <si>
    <t>POLICE RETRO WAGES</t>
  </si>
  <si>
    <t>FIRE RETRO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</si>
</sst>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164" fontId="2" fillId="2" borderId="1" xfId="1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1" fillId="0" borderId="1" xfId="2" quotePrefix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" xfId="2" quotePrefix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0" fillId="0" borderId="1" xfId="2" quotePrefix="1" applyFont="1" applyBorder="1" applyAlignment="1">
      <alignment horizontal="center" vertical="center"/>
    </xf>
    <xf numFmtId="0" fontId="0" fillId="0" borderId="1" xfId="2" quotePrefix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1" fillId="0" borderId="0" xfId="2" applyBorder="1" applyAlignment="1">
      <alignment horizontal="center" vertical="center"/>
    </xf>
    <xf numFmtId="164" fontId="3" fillId="0" borderId="0" xfId="1" applyNumberFormat="1" applyFont="1" applyAlignment="1">
      <alignment vertical="center" wrapText="1"/>
    </xf>
    <xf numFmtId="164" fontId="0" fillId="0" borderId="0" xfId="1" applyNumberFormat="1" applyFont="1" applyAlignment="1">
      <alignment horizontal="right" vertical="center"/>
    </xf>
    <xf numFmtId="164" fontId="0" fillId="0" borderId="0" xfId="1" applyNumberFormat="1" applyFont="1" applyAlignment="1">
      <alignment horizontal="left" vertical="center"/>
    </xf>
    <xf numFmtId="0" fontId="1" fillId="0" borderId="0" xfId="2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0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</cellXfs>
  <cellStyles count="3">
    <cellStyle name="Currency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67"/>
  <sheetViews>
    <sheetView showGridLines="0" tabSelected="1" zoomScale="70" zoomScaleNormal="70" workbookViewId="0">
      <selection activeCell="L35" sqref="L35"/>
    </sheetView>
  </sheetViews>
  <sheetFormatPr defaultRowHeight="15" x14ac:dyDescent="0.25"/>
  <cols>
    <col min="2" max="2" width="15.140625" style="11" customWidth="1"/>
    <col min="3" max="3" width="15.140625" style="12" customWidth="1"/>
    <col min="4" max="4" width="36" style="12" bestFit="1" customWidth="1"/>
    <col min="5" max="5" width="3.85546875" customWidth="1"/>
    <col min="6" max="6" width="15.140625" style="11" customWidth="1"/>
    <col min="7" max="7" width="15.140625" style="12" customWidth="1"/>
    <col min="8" max="8" width="36" style="12" bestFit="1" customWidth="1"/>
    <col min="9" max="9" width="3.7109375" style="21" customWidth="1"/>
    <col min="10" max="10" width="15.140625" style="11" customWidth="1"/>
    <col min="11" max="11" width="15.140625" style="12" customWidth="1"/>
    <col min="12" max="12" width="32.42578125" style="12" bestFit="1" customWidth="1"/>
    <col min="13" max="13" width="3.85546875" customWidth="1"/>
    <col min="14" max="14" width="15.140625" style="11" customWidth="1"/>
    <col min="15" max="15" width="15.140625" style="12" customWidth="1"/>
    <col min="16" max="16" width="29.42578125" style="12" customWidth="1"/>
    <col min="17" max="17" width="3.85546875" customWidth="1"/>
    <col min="18" max="18" width="15.140625" style="11" customWidth="1"/>
    <col min="19" max="19" width="15.140625" style="12" customWidth="1"/>
    <col min="20" max="20" width="29.42578125" style="12" customWidth="1"/>
    <col min="21" max="21" width="3.85546875" customWidth="1"/>
    <col min="22" max="22" width="15.140625" style="11" customWidth="1"/>
    <col min="23" max="23" width="15.140625" style="12" customWidth="1"/>
    <col min="24" max="24" width="29.42578125" style="12" customWidth="1"/>
    <col min="25" max="25" width="3.85546875" customWidth="1"/>
    <col min="26" max="26" width="15.140625" style="11" customWidth="1"/>
    <col min="27" max="27" width="15.140625" style="12" customWidth="1"/>
    <col min="28" max="28" width="29.42578125" style="12" customWidth="1"/>
  </cols>
  <sheetData>
    <row r="1" spans="2:28" ht="36" customHeight="1" x14ac:dyDescent="0.25">
      <c r="B1" s="29" t="s">
        <v>211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2:28" x14ac:dyDescent="0.25">
      <c r="B2" s="30" t="s">
        <v>207</v>
      </c>
      <c r="C2" s="30"/>
      <c r="D2" s="30"/>
      <c r="F2" s="30" t="s">
        <v>173</v>
      </c>
      <c r="G2" s="30"/>
      <c r="H2" s="30"/>
      <c r="I2" s="22"/>
      <c r="J2" s="30" t="s">
        <v>151</v>
      </c>
      <c r="K2" s="30"/>
      <c r="L2" s="30"/>
      <c r="N2" s="30" t="s">
        <v>120</v>
      </c>
      <c r="O2" s="30"/>
      <c r="P2" s="30"/>
      <c r="R2" s="30" t="s">
        <v>121</v>
      </c>
      <c r="S2" s="30"/>
      <c r="T2" s="30"/>
      <c r="V2" s="30" t="s">
        <v>126</v>
      </c>
      <c r="W2" s="30"/>
      <c r="X2" s="30"/>
      <c r="Z2" s="30" t="s">
        <v>129</v>
      </c>
      <c r="AA2" s="30"/>
      <c r="AB2" s="30"/>
    </row>
    <row r="3" spans="2:28" x14ac:dyDescent="0.25">
      <c r="B3" s="1"/>
      <c r="C3" s="2"/>
      <c r="D3" s="2"/>
      <c r="F3" s="1"/>
      <c r="G3" s="2"/>
      <c r="H3" s="2"/>
      <c r="I3" s="23"/>
      <c r="J3" s="1"/>
      <c r="K3" s="2"/>
      <c r="L3" s="2"/>
      <c r="N3" s="1" t="s">
        <v>0</v>
      </c>
      <c r="O3" s="2" t="s">
        <v>1</v>
      </c>
      <c r="P3" s="2" t="s">
        <v>2</v>
      </c>
      <c r="R3" s="1" t="s">
        <v>0</v>
      </c>
      <c r="S3" s="2" t="s">
        <v>1</v>
      </c>
      <c r="T3" s="2" t="s">
        <v>2</v>
      </c>
      <c r="V3" s="1" t="s">
        <v>0</v>
      </c>
      <c r="W3" s="2" t="s">
        <v>1</v>
      </c>
      <c r="X3" s="2" t="s">
        <v>2</v>
      </c>
      <c r="Z3" s="1" t="s">
        <v>0</v>
      </c>
      <c r="AA3" s="2" t="s">
        <v>1</v>
      </c>
      <c r="AB3" s="2" t="s">
        <v>2</v>
      </c>
    </row>
    <row r="4" spans="2:28" x14ac:dyDescent="0.25">
      <c r="B4" s="3">
        <v>1298265</v>
      </c>
      <c r="C4" s="13" t="s">
        <v>3</v>
      </c>
      <c r="D4" s="13" t="s">
        <v>208</v>
      </c>
      <c r="F4" s="3">
        <v>800000</v>
      </c>
      <c r="G4" s="13" t="s">
        <v>3</v>
      </c>
      <c r="H4" s="13" t="s">
        <v>176</v>
      </c>
      <c r="I4" s="24"/>
      <c r="J4" s="3">
        <v>483207</v>
      </c>
      <c r="K4" s="4" t="s">
        <v>3</v>
      </c>
      <c r="L4" s="13" t="s">
        <v>154</v>
      </c>
      <c r="N4" s="3">
        <v>678537</v>
      </c>
      <c r="O4" s="4" t="s">
        <v>3</v>
      </c>
      <c r="P4" s="13" t="s">
        <v>43</v>
      </c>
      <c r="R4" s="3">
        <v>331000</v>
      </c>
      <c r="S4" s="4" t="s">
        <v>3</v>
      </c>
      <c r="T4" s="4" t="s">
        <v>4</v>
      </c>
      <c r="V4" s="3">
        <v>300000</v>
      </c>
      <c r="W4" s="4" t="s">
        <v>3</v>
      </c>
      <c r="X4" s="13" t="s">
        <v>42</v>
      </c>
      <c r="Z4" s="3">
        <v>325000</v>
      </c>
      <c r="AA4" s="4" t="s">
        <v>3</v>
      </c>
      <c r="AB4" s="13" t="s">
        <v>41</v>
      </c>
    </row>
    <row r="5" spans="2:28" x14ac:dyDescent="0.25">
      <c r="B5" s="3">
        <v>877277</v>
      </c>
      <c r="C5" s="14" t="s">
        <v>212</v>
      </c>
      <c r="D5" s="13" t="s">
        <v>214</v>
      </c>
      <c r="F5" s="3">
        <v>4800</v>
      </c>
      <c r="G5" s="14" t="s">
        <v>177</v>
      </c>
      <c r="H5" s="13" t="s">
        <v>189</v>
      </c>
      <c r="I5" s="24"/>
      <c r="J5" s="3">
        <v>91659.74</v>
      </c>
      <c r="K5" s="14" t="s">
        <v>155</v>
      </c>
      <c r="L5" s="13" t="s">
        <v>147</v>
      </c>
      <c r="N5" s="3">
        <v>11958</v>
      </c>
      <c r="O5" s="14" t="s">
        <v>132</v>
      </c>
      <c r="P5" s="13" t="s">
        <v>133</v>
      </c>
      <c r="R5" s="3">
        <v>-2579</v>
      </c>
      <c r="S5" s="5" t="s">
        <v>5</v>
      </c>
      <c r="T5" s="4" t="s">
        <v>6</v>
      </c>
      <c r="V5" s="3">
        <v>2300</v>
      </c>
      <c r="W5" s="14" t="s">
        <v>62</v>
      </c>
      <c r="X5" s="13" t="s">
        <v>63</v>
      </c>
      <c r="Z5" s="3">
        <v>5000</v>
      </c>
      <c r="AA5" s="14" t="s">
        <v>44</v>
      </c>
      <c r="AB5" s="13" t="s">
        <v>45</v>
      </c>
    </row>
    <row r="6" spans="2:28" x14ac:dyDescent="0.25">
      <c r="B6" s="3">
        <v>33488</v>
      </c>
      <c r="C6" s="14" t="s">
        <v>213</v>
      </c>
      <c r="D6" s="13" t="s">
        <v>215</v>
      </c>
      <c r="F6" s="3">
        <v>6536</v>
      </c>
      <c r="G6" s="14" t="s">
        <v>178</v>
      </c>
      <c r="H6" s="13" t="s">
        <v>179</v>
      </c>
      <c r="I6" s="24"/>
      <c r="J6" s="3">
        <v>21735.67</v>
      </c>
      <c r="K6" s="14" t="s">
        <v>156</v>
      </c>
      <c r="L6" s="13" t="s">
        <v>157</v>
      </c>
      <c r="N6" s="3">
        <v>56245</v>
      </c>
      <c r="O6" s="14" t="s">
        <v>136</v>
      </c>
      <c r="P6" s="13" t="s">
        <v>137</v>
      </c>
      <c r="R6" s="3">
        <v>5000</v>
      </c>
      <c r="S6" s="5" t="s">
        <v>7</v>
      </c>
      <c r="T6" s="4" t="s">
        <v>8</v>
      </c>
      <c r="V6" s="3">
        <v>5849</v>
      </c>
      <c r="W6" s="14" t="s">
        <v>66</v>
      </c>
      <c r="X6" s="13" t="s">
        <v>67</v>
      </c>
      <c r="Z6" s="3">
        <v>133500</v>
      </c>
      <c r="AA6" s="14" t="s">
        <v>46</v>
      </c>
      <c r="AB6" s="13" t="s">
        <v>47</v>
      </c>
    </row>
    <row r="7" spans="2:28" x14ac:dyDescent="0.25">
      <c r="B7" s="3"/>
      <c r="C7" s="14"/>
      <c r="D7" s="13"/>
      <c r="F7" s="3">
        <v>144989</v>
      </c>
      <c r="G7" s="14" t="s">
        <v>180</v>
      </c>
      <c r="H7" s="13" t="s">
        <v>181</v>
      </c>
      <c r="I7" s="24"/>
      <c r="J7" s="3">
        <v>67343.33</v>
      </c>
      <c r="K7" s="14" t="s">
        <v>158</v>
      </c>
      <c r="L7" s="13" t="s">
        <v>159</v>
      </c>
      <c r="N7" s="3">
        <v>3500</v>
      </c>
      <c r="O7" s="7" t="s">
        <v>138</v>
      </c>
      <c r="P7" s="8" t="s">
        <v>139</v>
      </c>
      <c r="R7" s="3">
        <v>7505</v>
      </c>
      <c r="S7" s="5" t="s">
        <v>9</v>
      </c>
      <c r="T7" s="4" t="s">
        <v>10</v>
      </c>
      <c r="V7" s="3">
        <v>200000</v>
      </c>
      <c r="W7" s="14" t="s">
        <v>68</v>
      </c>
      <c r="X7" s="13" t="s">
        <v>69</v>
      </c>
      <c r="Z7" s="3">
        <v>12923.76</v>
      </c>
      <c r="AA7" s="14" t="s">
        <v>50</v>
      </c>
      <c r="AB7" s="13" t="s">
        <v>51</v>
      </c>
    </row>
    <row r="8" spans="2:28" x14ac:dyDescent="0.25">
      <c r="B8" s="3"/>
      <c r="C8" s="14"/>
      <c r="D8" s="13"/>
      <c r="F8" s="3">
        <v>98732.33</v>
      </c>
      <c r="G8" s="14" t="s">
        <v>182</v>
      </c>
      <c r="H8" s="13" t="s">
        <v>183</v>
      </c>
      <c r="I8" s="24"/>
      <c r="J8" s="3">
        <v>2000</v>
      </c>
      <c r="K8" s="14" t="s">
        <v>160</v>
      </c>
      <c r="L8" s="13" t="s">
        <v>161</v>
      </c>
      <c r="N8" s="3">
        <v>20000</v>
      </c>
      <c r="O8" s="7" t="s">
        <v>140</v>
      </c>
      <c r="P8" s="8" t="s">
        <v>141</v>
      </c>
      <c r="R8" s="3">
        <v>2100</v>
      </c>
      <c r="S8" s="5" t="s">
        <v>11</v>
      </c>
      <c r="T8" s="4" t="s">
        <v>12</v>
      </c>
      <c r="V8" s="3">
        <v>5000</v>
      </c>
      <c r="W8" s="14" t="s">
        <v>70</v>
      </c>
      <c r="X8" s="13" t="s">
        <v>71</v>
      </c>
      <c r="Z8" s="3">
        <v>36000</v>
      </c>
      <c r="AA8" s="14" t="s">
        <v>52</v>
      </c>
      <c r="AB8" s="13" t="s">
        <v>53</v>
      </c>
    </row>
    <row r="9" spans="2:28" x14ac:dyDescent="0.25">
      <c r="B9" s="3"/>
      <c r="C9" s="14"/>
      <c r="D9" s="13"/>
      <c r="F9" s="3">
        <v>8474</v>
      </c>
      <c r="G9" s="14" t="s">
        <v>184</v>
      </c>
      <c r="H9" s="13" t="s">
        <v>6</v>
      </c>
      <c r="J9" s="3">
        <v>12870.23</v>
      </c>
      <c r="K9" s="14" t="s">
        <v>162</v>
      </c>
      <c r="L9" s="4" t="s">
        <v>22</v>
      </c>
      <c r="N9" s="3">
        <v>945</v>
      </c>
      <c r="O9" s="7" t="s">
        <v>144</v>
      </c>
      <c r="P9" s="8" t="s">
        <v>145</v>
      </c>
      <c r="R9" s="3">
        <v>3000</v>
      </c>
      <c r="S9" s="5" t="s">
        <v>13</v>
      </c>
      <c r="T9" s="4" t="s">
        <v>14</v>
      </c>
      <c r="V9" s="3">
        <v>8612</v>
      </c>
      <c r="W9" s="14" t="s">
        <v>72</v>
      </c>
      <c r="X9" s="13" t="s">
        <v>73</v>
      </c>
      <c r="Z9" s="3">
        <v>30000</v>
      </c>
      <c r="AA9" s="14" t="s">
        <v>54</v>
      </c>
      <c r="AB9" s="13" t="s">
        <v>55</v>
      </c>
    </row>
    <row r="10" spans="2:28" x14ac:dyDescent="0.25">
      <c r="B10" s="3"/>
      <c r="C10" s="14"/>
      <c r="D10" s="13"/>
      <c r="F10" s="3">
        <v>9158</v>
      </c>
      <c r="G10" s="14" t="s">
        <v>190</v>
      </c>
      <c r="H10" s="13" t="s">
        <v>191</v>
      </c>
      <c r="I10" s="24"/>
      <c r="J10" s="3">
        <v>1000</v>
      </c>
      <c r="K10" s="14">
        <v>50824.800000000003</v>
      </c>
      <c r="L10" s="13" t="s">
        <v>168</v>
      </c>
      <c r="N10" s="3">
        <v>103297.60000000001</v>
      </c>
      <c r="O10" s="14" t="s">
        <v>146</v>
      </c>
      <c r="P10" s="13" t="s">
        <v>147</v>
      </c>
      <c r="R10" s="3">
        <v>9611</v>
      </c>
      <c r="S10" s="5" t="s">
        <v>15</v>
      </c>
      <c r="T10" s="4" t="s">
        <v>16</v>
      </c>
      <c r="V10" s="3">
        <v>-72000</v>
      </c>
      <c r="W10" s="14" t="s">
        <v>74</v>
      </c>
      <c r="X10" s="13" t="s">
        <v>75</v>
      </c>
      <c r="Z10" s="3">
        <v>6335</v>
      </c>
      <c r="AA10" s="14" t="s">
        <v>56</v>
      </c>
      <c r="AB10" s="13" t="s">
        <v>57</v>
      </c>
    </row>
    <row r="11" spans="2:28" x14ac:dyDescent="0.25">
      <c r="B11" s="3"/>
      <c r="C11" s="14"/>
      <c r="D11" s="13"/>
      <c r="F11" s="3">
        <v>574479</v>
      </c>
      <c r="G11" s="14" t="s">
        <v>192</v>
      </c>
      <c r="H11" s="13" t="s">
        <v>195</v>
      </c>
      <c r="I11" s="24"/>
      <c r="J11" s="3">
        <v>30000</v>
      </c>
      <c r="K11" s="14" t="s">
        <v>169</v>
      </c>
      <c r="L11" s="13" t="s">
        <v>170</v>
      </c>
      <c r="N11" s="3">
        <v>82331</v>
      </c>
      <c r="O11" s="14" t="s">
        <v>3</v>
      </c>
      <c r="P11" s="13" t="s">
        <v>167</v>
      </c>
      <c r="R11" s="3">
        <v>10577</v>
      </c>
      <c r="S11" s="5" t="s">
        <v>17</v>
      </c>
      <c r="T11" s="4" t="s">
        <v>18</v>
      </c>
      <c r="V11" s="3">
        <v>72000</v>
      </c>
      <c r="W11" s="14" t="s">
        <v>74</v>
      </c>
      <c r="X11" s="13" t="s">
        <v>75</v>
      </c>
      <c r="Z11" s="3">
        <v>1500</v>
      </c>
      <c r="AA11" s="14" t="s">
        <v>58</v>
      </c>
      <c r="AB11" s="13" t="s">
        <v>61</v>
      </c>
    </row>
    <row r="12" spans="2:28" x14ac:dyDescent="0.25">
      <c r="B12" s="3"/>
      <c r="C12" s="14"/>
      <c r="D12" s="13"/>
      <c r="F12" s="3">
        <v>40576</v>
      </c>
      <c r="G12" s="14" t="s">
        <v>193</v>
      </c>
      <c r="H12" s="13" t="s">
        <v>196</v>
      </c>
      <c r="I12" s="24"/>
      <c r="J12" s="3">
        <v>26302.080000000002</v>
      </c>
      <c r="K12" s="14">
        <v>61424.12</v>
      </c>
      <c r="L12" s="13" t="s">
        <v>147</v>
      </c>
      <c r="N12" s="10">
        <f>N4-SUM(N5:N11)</f>
        <v>400260.4</v>
      </c>
      <c r="O12" s="33" t="s">
        <v>28</v>
      </c>
      <c r="P12" s="34"/>
      <c r="R12" s="3">
        <v>30000</v>
      </c>
      <c r="S12" s="5" t="s">
        <v>19</v>
      </c>
      <c r="T12" s="4" t="s">
        <v>20</v>
      </c>
      <c r="V12" s="3">
        <v>2500</v>
      </c>
      <c r="W12" s="14" t="s">
        <v>76</v>
      </c>
      <c r="X12" s="13" t="s">
        <v>77</v>
      </c>
      <c r="Z12" s="3">
        <v>2500</v>
      </c>
      <c r="AA12" s="14" t="s">
        <v>60</v>
      </c>
      <c r="AB12" s="13" t="s">
        <v>59</v>
      </c>
    </row>
    <row r="13" spans="2:28" x14ac:dyDescent="0.25">
      <c r="B13" s="3"/>
      <c r="C13" s="14"/>
      <c r="D13" s="13"/>
      <c r="F13" s="3">
        <v>-307783</v>
      </c>
      <c r="G13" s="14" t="s">
        <v>194</v>
      </c>
      <c r="H13" s="13" t="s">
        <v>197</v>
      </c>
      <c r="I13" s="24"/>
      <c r="J13" s="3">
        <v>8752</v>
      </c>
      <c r="K13" s="14">
        <v>72424.800000000003</v>
      </c>
      <c r="L13" s="13" t="s">
        <v>171</v>
      </c>
      <c r="R13" s="3">
        <v>5000</v>
      </c>
      <c r="S13" s="5" t="s">
        <v>21</v>
      </c>
      <c r="T13" s="4" t="s">
        <v>22</v>
      </c>
      <c r="V13" s="3">
        <v>5000</v>
      </c>
      <c r="W13" s="14" t="s">
        <v>78</v>
      </c>
      <c r="X13" s="13" t="s">
        <v>79</v>
      </c>
      <c r="Z13" s="10">
        <f>Z4-SUM(Z5:Z12)</f>
        <v>97241.239999999991</v>
      </c>
      <c r="AA13" s="33" t="s">
        <v>28</v>
      </c>
      <c r="AB13" s="34"/>
    </row>
    <row r="14" spans="2:28" x14ac:dyDescent="0.25">
      <c r="B14" s="3"/>
      <c r="C14" s="14"/>
      <c r="D14" s="13"/>
      <c r="F14" s="3">
        <v>200000</v>
      </c>
      <c r="G14" s="14" t="s">
        <v>198</v>
      </c>
      <c r="H14" s="13" t="s">
        <v>199</v>
      </c>
      <c r="I14" s="24"/>
      <c r="J14" s="3">
        <v>30500</v>
      </c>
      <c r="K14" s="14">
        <v>82824.399999999994</v>
      </c>
      <c r="L14" s="13" t="s">
        <v>172</v>
      </c>
      <c r="N14" s="16"/>
      <c r="O14" s="17"/>
      <c r="P14" s="17"/>
      <c r="R14" s="6">
        <v>150000</v>
      </c>
      <c r="S14" s="7" t="s">
        <v>23</v>
      </c>
      <c r="T14" s="8" t="s">
        <v>24</v>
      </c>
      <c r="V14" s="6">
        <v>5500</v>
      </c>
      <c r="W14" s="14" t="s">
        <v>80</v>
      </c>
      <c r="X14" s="13" t="s">
        <v>81</v>
      </c>
    </row>
    <row r="15" spans="2:28" x14ac:dyDescent="0.25">
      <c r="B15" s="10">
        <f>B4-SUM(B5:B14)</f>
        <v>387500</v>
      </c>
      <c r="C15" s="28" t="s">
        <v>28</v>
      </c>
      <c r="D15" s="28"/>
      <c r="F15" s="3">
        <v>-213265</v>
      </c>
      <c r="G15" s="14" t="s">
        <v>200</v>
      </c>
      <c r="H15" s="13" t="s">
        <v>201</v>
      </c>
      <c r="I15" s="24"/>
      <c r="J15" s="3"/>
      <c r="K15" s="14"/>
      <c r="L15" s="13"/>
      <c r="N15" s="31" t="s">
        <v>122</v>
      </c>
      <c r="O15" s="31"/>
      <c r="P15" s="31"/>
      <c r="R15" s="6">
        <v>31929</v>
      </c>
      <c r="S15" s="9">
        <v>92822.7</v>
      </c>
      <c r="T15" s="8" t="s">
        <v>25</v>
      </c>
      <c r="V15" s="6">
        <v>43060</v>
      </c>
      <c r="W15" s="15" t="s">
        <v>84</v>
      </c>
      <c r="X15" s="13" t="s">
        <v>85</v>
      </c>
      <c r="Z15" s="30" t="s">
        <v>130</v>
      </c>
      <c r="AA15" s="30"/>
      <c r="AB15" s="30"/>
    </row>
    <row r="16" spans="2:28" x14ac:dyDescent="0.25">
      <c r="F16" s="3">
        <v>-60520</v>
      </c>
      <c r="G16" s="14" t="s">
        <v>198</v>
      </c>
      <c r="H16" s="13" t="s">
        <v>202</v>
      </c>
      <c r="I16" s="25"/>
      <c r="J16" s="10">
        <f>J4-SUM(J5:J15)</f>
        <v>191043.95</v>
      </c>
      <c r="K16" s="28" t="s">
        <v>28</v>
      </c>
      <c r="L16" s="28"/>
      <c r="N16" s="1" t="s">
        <v>0</v>
      </c>
      <c r="O16" s="2" t="s">
        <v>1</v>
      </c>
      <c r="P16" s="2" t="s">
        <v>2</v>
      </c>
      <c r="R16" s="6">
        <v>15000</v>
      </c>
      <c r="S16" s="9">
        <v>120722.5</v>
      </c>
      <c r="T16" s="13" t="s">
        <v>134</v>
      </c>
      <c r="V16" s="6">
        <v>6424</v>
      </c>
      <c r="W16" s="15" t="s">
        <v>86</v>
      </c>
      <c r="X16" s="13" t="s">
        <v>87</v>
      </c>
      <c r="Z16" s="1" t="s">
        <v>0</v>
      </c>
      <c r="AA16" s="2" t="s">
        <v>1</v>
      </c>
      <c r="AB16" s="2" t="s">
        <v>2</v>
      </c>
    </row>
    <row r="17" spans="2:28" x14ac:dyDescent="0.25">
      <c r="B17" s="16"/>
      <c r="C17" s="17"/>
      <c r="D17" s="17"/>
      <c r="F17" s="3">
        <v>65000</v>
      </c>
      <c r="G17" s="14" t="s">
        <v>203</v>
      </c>
      <c r="H17" s="13" t="s">
        <v>204</v>
      </c>
      <c r="N17" s="3">
        <v>108779</v>
      </c>
      <c r="O17" s="4" t="s">
        <v>3</v>
      </c>
      <c r="P17" s="13" t="s">
        <v>43</v>
      </c>
      <c r="R17" s="6">
        <v>5000</v>
      </c>
      <c r="S17" s="9" t="s">
        <v>26</v>
      </c>
      <c r="T17" s="8" t="s">
        <v>27</v>
      </c>
      <c r="V17" s="6">
        <v>1765</v>
      </c>
      <c r="W17" s="15" t="s">
        <v>88</v>
      </c>
      <c r="X17" s="13" t="s">
        <v>89</v>
      </c>
      <c r="Z17" s="3">
        <v>130565</v>
      </c>
      <c r="AA17" s="4" t="s">
        <v>3</v>
      </c>
      <c r="AB17" s="13" t="s">
        <v>41</v>
      </c>
    </row>
    <row r="18" spans="2:28" x14ac:dyDescent="0.25">
      <c r="B18" s="31" t="s">
        <v>209</v>
      </c>
      <c r="C18" s="31"/>
      <c r="D18" s="31"/>
      <c r="F18" s="3"/>
      <c r="G18" s="14"/>
      <c r="H18" s="13"/>
      <c r="J18" s="16"/>
      <c r="K18" s="17"/>
      <c r="L18" s="17"/>
      <c r="N18" s="3">
        <v>800</v>
      </c>
      <c r="O18" s="7" t="s">
        <v>135</v>
      </c>
      <c r="P18" s="8" t="s">
        <v>6</v>
      </c>
      <c r="R18" s="10">
        <f>R4-SUM(R5:R17)</f>
        <v>58857</v>
      </c>
      <c r="S18" s="33" t="s">
        <v>28</v>
      </c>
      <c r="T18" s="34"/>
      <c r="V18" s="6">
        <v>3860</v>
      </c>
      <c r="W18" s="15" t="s">
        <v>90</v>
      </c>
      <c r="X18" s="13" t="s">
        <v>91</v>
      </c>
      <c r="Z18" s="10">
        <f>Z17</f>
        <v>130565</v>
      </c>
      <c r="AA18" s="28" t="s">
        <v>28</v>
      </c>
      <c r="AB18" s="28"/>
    </row>
    <row r="19" spans="2:28" x14ac:dyDescent="0.25">
      <c r="B19" s="1"/>
      <c r="C19" s="2"/>
      <c r="D19" s="2"/>
      <c r="F19" s="10">
        <f>F4-SUM(F5:F18)</f>
        <v>228823.66999999993</v>
      </c>
      <c r="G19" s="28" t="s">
        <v>28</v>
      </c>
      <c r="H19" s="28"/>
      <c r="I19" s="22"/>
      <c r="J19" s="31" t="s">
        <v>152</v>
      </c>
      <c r="K19" s="31"/>
      <c r="L19" s="31"/>
      <c r="N19" s="3">
        <v>21822</v>
      </c>
      <c r="O19" s="5">
        <v>121323.6</v>
      </c>
      <c r="P19" s="4" t="s">
        <v>150</v>
      </c>
      <c r="V19" s="6">
        <v>7550</v>
      </c>
      <c r="W19" s="15" t="s">
        <v>92</v>
      </c>
      <c r="X19" s="13" t="s">
        <v>93</v>
      </c>
    </row>
    <row r="20" spans="2:28" ht="15" customHeight="1" x14ac:dyDescent="0.25">
      <c r="B20" s="3">
        <v>85000</v>
      </c>
      <c r="C20" s="4" t="s">
        <v>3</v>
      </c>
      <c r="D20" s="13" t="s">
        <v>208</v>
      </c>
      <c r="I20" s="23"/>
      <c r="J20" s="1"/>
      <c r="K20" s="2"/>
      <c r="L20" s="2"/>
      <c r="N20" s="3">
        <v>7018.09</v>
      </c>
      <c r="O20" s="14" t="s">
        <v>3</v>
      </c>
      <c r="P20" s="13" t="s">
        <v>167</v>
      </c>
      <c r="R20" s="30" t="s">
        <v>124</v>
      </c>
      <c r="S20" s="30"/>
      <c r="T20" s="30"/>
      <c r="V20" s="6">
        <v>-175105</v>
      </c>
      <c r="W20" s="15" t="s">
        <v>94</v>
      </c>
      <c r="X20" s="13" t="s">
        <v>95</v>
      </c>
      <c r="Z20" s="30" t="s">
        <v>131</v>
      </c>
      <c r="AA20" s="30"/>
      <c r="AB20" s="30"/>
    </row>
    <row r="21" spans="2:28" x14ac:dyDescent="0.25">
      <c r="B21" s="3"/>
      <c r="C21" s="7"/>
      <c r="D21" s="8"/>
      <c r="F21" s="16"/>
      <c r="G21" s="17"/>
      <c r="H21" s="17"/>
      <c r="I21" s="24"/>
      <c r="J21" s="3">
        <v>79248</v>
      </c>
      <c r="K21" s="4" t="s">
        <v>3</v>
      </c>
      <c r="L21" s="13" t="s">
        <v>154</v>
      </c>
      <c r="N21" s="10">
        <f>N17-N18-N19-N20</f>
        <v>79138.91</v>
      </c>
      <c r="O21" s="28" t="s">
        <v>28</v>
      </c>
      <c r="P21" s="28"/>
      <c r="R21" s="1" t="s">
        <v>0</v>
      </c>
      <c r="S21" s="2" t="s">
        <v>1</v>
      </c>
      <c r="T21" s="2" t="s">
        <v>2</v>
      </c>
      <c r="V21" s="6">
        <v>21650</v>
      </c>
      <c r="W21" s="15" t="s">
        <v>96</v>
      </c>
      <c r="X21" s="13" t="s">
        <v>97</v>
      </c>
      <c r="Z21" s="1" t="s">
        <v>0</v>
      </c>
      <c r="AA21" s="2" t="s">
        <v>1</v>
      </c>
      <c r="AB21" s="2" t="s">
        <v>2</v>
      </c>
    </row>
    <row r="22" spans="2:28" x14ac:dyDescent="0.25">
      <c r="B22" s="3"/>
      <c r="C22" s="5"/>
      <c r="D22" s="4"/>
      <c r="F22" s="31" t="s">
        <v>174</v>
      </c>
      <c r="G22" s="31"/>
      <c r="H22" s="31"/>
      <c r="I22" s="26"/>
      <c r="J22" s="3"/>
      <c r="K22" s="7"/>
      <c r="L22" s="8"/>
      <c r="R22" s="3">
        <v>138570</v>
      </c>
      <c r="S22" s="4" t="s">
        <v>3</v>
      </c>
      <c r="T22" s="4" t="s">
        <v>4</v>
      </c>
      <c r="V22" s="6">
        <v>-21650</v>
      </c>
      <c r="W22" s="15" t="s">
        <v>98</v>
      </c>
      <c r="X22" s="13" t="s">
        <v>99</v>
      </c>
      <c r="Z22" s="3">
        <v>100000</v>
      </c>
      <c r="AA22" s="4" t="s">
        <v>3</v>
      </c>
      <c r="AB22" s="13" t="s">
        <v>41</v>
      </c>
    </row>
    <row r="23" spans="2:28" x14ac:dyDescent="0.25">
      <c r="B23" s="10">
        <f>B20-B21-B22</f>
        <v>85000</v>
      </c>
      <c r="C23" s="28" t="s">
        <v>28</v>
      </c>
      <c r="D23" s="28"/>
      <c r="F23" s="1"/>
      <c r="G23" s="2"/>
      <c r="H23" s="2"/>
      <c r="J23" s="3"/>
      <c r="K23" s="5"/>
      <c r="L23" s="4"/>
      <c r="R23" s="3">
        <v>2604</v>
      </c>
      <c r="S23" s="5" t="s">
        <v>5</v>
      </c>
      <c r="T23" s="4" t="s">
        <v>6</v>
      </c>
      <c r="V23" s="6">
        <v>25000</v>
      </c>
      <c r="W23" s="15" t="s">
        <v>100</v>
      </c>
      <c r="X23" s="13" t="s">
        <v>101</v>
      </c>
      <c r="Z23" s="3">
        <v>6000</v>
      </c>
      <c r="AA23" s="14" t="s">
        <v>48</v>
      </c>
      <c r="AB23" s="13" t="s">
        <v>49</v>
      </c>
    </row>
    <row r="24" spans="2:28" x14ac:dyDescent="0.25">
      <c r="F24" s="3">
        <v>90000</v>
      </c>
      <c r="G24" s="4" t="s">
        <v>3</v>
      </c>
      <c r="H24" s="13" t="s">
        <v>176</v>
      </c>
      <c r="I24" s="25"/>
      <c r="J24" s="10">
        <f>J21-J22-J23</f>
        <v>79248</v>
      </c>
      <c r="K24" s="28" t="s">
        <v>28</v>
      </c>
      <c r="L24" s="28"/>
      <c r="N24" s="32" t="s">
        <v>123</v>
      </c>
      <c r="O24" s="32"/>
      <c r="P24" s="32"/>
      <c r="R24" s="3">
        <v>4202</v>
      </c>
      <c r="S24" s="5" t="s">
        <v>29</v>
      </c>
      <c r="T24" s="4" t="s">
        <v>30</v>
      </c>
      <c r="V24" s="6">
        <v>10000</v>
      </c>
      <c r="W24" s="15" t="s">
        <v>102</v>
      </c>
      <c r="X24" s="13" t="s">
        <v>103</v>
      </c>
      <c r="Z24" s="10">
        <f>Z22-Z23</f>
        <v>94000</v>
      </c>
      <c r="AA24" s="28" t="s">
        <v>28</v>
      </c>
      <c r="AB24" s="28"/>
    </row>
    <row r="25" spans="2:28" x14ac:dyDescent="0.25">
      <c r="F25" s="3"/>
      <c r="G25" s="7"/>
      <c r="H25" s="8"/>
      <c r="N25" s="1" t="s">
        <v>0</v>
      </c>
      <c r="O25" s="2" t="s">
        <v>1</v>
      </c>
      <c r="P25" s="2" t="s">
        <v>2</v>
      </c>
      <c r="R25" s="3">
        <v>763</v>
      </c>
      <c r="S25" s="5" t="s">
        <v>31</v>
      </c>
      <c r="T25" s="4" t="s">
        <v>32</v>
      </c>
      <c r="V25" s="6">
        <v>-114811</v>
      </c>
      <c r="W25" s="15" t="s">
        <v>106</v>
      </c>
      <c r="X25" s="13" t="s">
        <v>107</v>
      </c>
    </row>
    <row r="26" spans="2:28" x14ac:dyDescent="0.25">
      <c r="B26" s="32" t="s">
        <v>210</v>
      </c>
      <c r="C26" s="32"/>
      <c r="D26" s="32"/>
      <c r="F26" s="3"/>
      <c r="G26" s="5"/>
      <c r="H26" s="4"/>
      <c r="N26" s="3">
        <v>111845</v>
      </c>
      <c r="O26" s="4" t="s">
        <v>3</v>
      </c>
      <c r="P26" s="13" t="s">
        <v>43</v>
      </c>
      <c r="R26" s="3">
        <v>3684.2</v>
      </c>
      <c r="S26" s="5" t="s">
        <v>33</v>
      </c>
      <c r="T26" s="4" t="s">
        <v>34</v>
      </c>
      <c r="V26" s="6">
        <v>114811</v>
      </c>
      <c r="W26" s="15" t="s">
        <v>106</v>
      </c>
      <c r="X26" s="13" t="s">
        <v>107</v>
      </c>
    </row>
    <row r="27" spans="2:28" x14ac:dyDescent="0.25">
      <c r="B27" s="1"/>
      <c r="C27" s="2"/>
      <c r="D27" s="2"/>
      <c r="F27" s="10">
        <f>F24-F25-F26</f>
        <v>90000</v>
      </c>
      <c r="G27" s="28" t="s">
        <v>28</v>
      </c>
      <c r="H27" s="28"/>
      <c r="I27" s="22"/>
      <c r="J27" s="32" t="s">
        <v>153</v>
      </c>
      <c r="K27" s="32"/>
      <c r="L27" s="32"/>
      <c r="N27" s="3">
        <v>800</v>
      </c>
      <c r="O27" s="7" t="s">
        <v>135</v>
      </c>
      <c r="P27" s="8" t="s">
        <v>6</v>
      </c>
      <c r="R27" s="3">
        <v>7100</v>
      </c>
      <c r="S27" s="5" t="s">
        <v>35</v>
      </c>
      <c r="T27" s="4" t="s">
        <v>36</v>
      </c>
      <c r="V27" s="6">
        <v>36563</v>
      </c>
      <c r="W27" s="15" t="s">
        <v>108</v>
      </c>
      <c r="X27" s="13" t="s">
        <v>109</v>
      </c>
    </row>
    <row r="28" spans="2:28" x14ac:dyDescent="0.25">
      <c r="B28" s="3">
        <v>75000</v>
      </c>
      <c r="C28" s="4" t="s">
        <v>3</v>
      </c>
      <c r="D28" s="13" t="s">
        <v>208</v>
      </c>
      <c r="I28" s="23"/>
      <c r="J28" s="1"/>
      <c r="K28" s="2"/>
      <c r="L28" s="2"/>
      <c r="N28" s="3">
        <v>5500</v>
      </c>
      <c r="O28" s="7" t="s">
        <v>142</v>
      </c>
      <c r="P28" s="8" t="s">
        <v>143</v>
      </c>
      <c r="R28" s="10">
        <f>R22-R23-R24-R25-R26-R27</f>
        <v>120216.8</v>
      </c>
      <c r="S28" s="28" t="s">
        <v>28</v>
      </c>
      <c r="T28" s="28"/>
      <c r="V28" s="6">
        <v>15000</v>
      </c>
      <c r="W28" s="15" t="s">
        <v>110</v>
      </c>
      <c r="X28" s="13" t="s">
        <v>111</v>
      </c>
    </row>
    <row r="29" spans="2:28" x14ac:dyDescent="0.25">
      <c r="B29" s="3"/>
      <c r="C29" s="7"/>
      <c r="D29" s="8"/>
      <c r="I29" s="24"/>
      <c r="J29" s="3">
        <v>78432</v>
      </c>
      <c r="K29" s="4" t="s">
        <v>3</v>
      </c>
      <c r="L29" s="13" t="s">
        <v>154</v>
      </c>
      <c r="N29" s="3">
        <v>87000</v>
      </c>
      <c r="O29" s="5" t="s">
        <v>148</v>
      </c>
      <c r="P29" s="4" t="s">
        <v>149</v>
      </c>
      <c r="V29" s="6">
        <v>33700</v>
      </c>
      <c r="W29" s="15" t="s">
        <v>118</v>
      </c>
      <c r="X29" s="13" t="s">
        <v>119</v>
      </c>
    </row>
    <row r="30" spans="2:28" ht="15" customHeight="1" x14ac:dyDescent="0.25">
      <c r="B30" s="3"/>
      <c r="C30" s="14"/>
      <c r="D30" s="13"/>
      <c r="F30" s="32" t="s">
        <v>175</v>
      </c>
      <c r="G30" s="32"/>
      <c r="H30" s="32"/>
      <c r="I30" s="26"/>
      <c r="J30" s="3"/>
      <c r="K30" s="7"/>
      <c r="L30" s="8"/>
      <c r="N30" s="3">
        <v>9161.7800000000007</v>
      </c>
      <c r="O30" s="14" t="s">
        <v>3</v>
      </c>
      <c r="P30" s="13" t="s">
        <v>167</v>
      </c>
      <c r="R30" s="30" t="s">
        <v>125</v>
      </c>
      <c r="S30" s="30"/>
      <c r="T30" s="30"/>
      <c r="V30" s="10">
        <f>V4-SUM(V5:V29)</f>
        <v>57422</v>
      </c>
      <c r="W30" s="33" t="s">
        <v>28</v>
      </c>
      <c r="X30" s="34"/>
    </row>
    <row r="31" spans="2:28" x14ac:dyDescent="0.25">
      <c r="B31" s="3"/>
      <c r="C31" s="14"/>
      <c r="D31" s="13"/>
      <c r="F31" s="1"/>
      <c r="G31" s="2"/>
      <c r="H31" s="2"/>
      <c r="I31" s="26"/>
      <c r="J31" s="3"/>
      <c r="K31" s="7"/>
      <c r="L31" s="8"/>
      <c r="N31" s="10">
        <f>N26-N28-N29-N30-N27</f>
        <v>9383.2199999999993</v>
      </c>
      <c r="O31" s="28" t="s">
        <v>28</v>
      </c>
      <c r="P31" s="28"/>
      <c r="R31" s="1" t="s">
        <v>0</v>
      </c>
      <c r="S31" s="2" t="s">
        <v>1</v>
      </c>
      <c r="T31" s="2" t="s">
        <v>2</v>
      </c>
    </row>
    <row r="32" spans="2:28" x14ac:dyDescent="0.25">
      <c r="B32" s="3"/>
      <c r="C32" s="14"/>
      <c r="D32" s="13"/>
      <c r="F32" s="3">
        <v>75000</v>
      </c>
      <c r="G32" s="4" t="s">
        <v>3</v>
      </c>
      <c r="H32" s="13" t="s">
        <v>176</v>
      </c>
      <c r="J32" s="3"/>
      <c r="K32" s="5"/>
      <c r="L32" s="4"/>
      <c r="R32" s="3">
        <v>130511</v>
      </c>
      <c r="S32" s="4" t="s">
        <v>3</v>
      </c>
      <c r="T32" s="4" t="s">
        <v>4</v>
      </c>
      <c r="V32" s="30" t="s">
        <v>127</v>
      </c>
      <c r="W32" s="30"/>
      <c r="X32" s="30"/>
    </row>
    <row r="33" spans="2:24" x14ac:dyDescent="0.25">
      <c r="B33" s="10">
        <f>B28-B29-B30-B31-B32</f>
        <v>75000</v>
      </c>
      <c r="C33" s="28" t="s">
        <v>28</v>
      </c>
      <c r="D33" s="28"/>
      <c r="F33" s="3">
        <v>22000</v>
      </c>
      <c r="G33" s="7" t="s">
        <v>185</v>
      </c>
      <c r="H33" s="8" t="s">
        <v>186</v>
      </c>
      <c r="I33" s="25"/>
      <c r="J33" s="10">
        <f>J29-J30-J31-J32</f>
        <v>78432</v>
      </c>
      <c r="K33" s="28" t="s">
        <v>28</v>
      </c>
      <c r="L33" s="28"/>
      <c r="R33" s="3">
        <v>5210</v>
      </c>
      <c r="S33" s="5" t="s">
        <v>5</v>
      </c>
      <c r="T33" s="4" t="s">
        <v>6</v>
      </c>
      <c r="V33" s="1" t="s">
        <v>0</v>
      </c>
      <c r="W33" s="2" t="s">
        <v>1</v>
      </c>
      <c r="X33" s="2" t="s">
        <v>2</v>
      </c>
    </row>
    <row r="34" spans="2:24" x14ac:dyDescent="0.25">
      <c r="F34" s="3">
        <v>1386</v>
      </c>
      <c r="G34" s="14" t="s">
        <v>184</v>
      </c>
      <c r="H34" s="13" t="s">
        <v>6</v>
      </c>
      <c r="R34" s="3">
        <v>9106</v>
      </c>
      <c r="S34" s="5" t="s">
        <v>29</v>
      </c>
      <c r="T34" s="4" t="s">
        <v>30</v>
      </c>
      <c r="V34" s="3">
        <v>139298</v>
      </c>
      <c r="W34" s="4" t="s">
        <v>3</v>
      </c>
      <c r="X34" s="13" t="s">
        <v>42</v>
      </c>
    </row>
    <row r="35" spans="2:24" x14ac:dyDescent="0.25">
      <c r="F35" s="3">
        <v>2000</v>
      </c>
      <c r="G35" s="14" t="s">
        <v>187</v>
      </c>
      <c r="H35" s="13" t="s">
        <v>188</v>
      </c>
      <c r="R35" s="3">
        <v>5000</v>
      </c>
      <c r="S35" s="5" t="s">
        <v>37</v>
      </c>
      <c r="T35" s="4" t="s">
        <v>6</v>
      </c>
      <c r="V35" s="3">
        <v>-54000</v>
      </c>
      <c r="W35" s="14" t="s">
        <v>74</v>
      </c>
      <c r="X35" s="13" t="s">
        <v>75</v>
      </c>
    </row>
    <row r="36" spans="2:24" x14ac:dyDescent="0.25">
      <c r="F36" s="3">
        <v>14690</v>
      </c>
      <c r="G36" s="14" t="s">
        <v>205</v>
      </c>
      <c r="H36" s="13" t="s">
        <v>206</v>
      </c>
      <c r="R36" s="3">
        <v>-7372</v>
      </c>
      <c r="S36" s="5" t="s">
        <v>38</v>
      </c>
      <c r="T36" s="4" t="s">
        <v>32</v>
      </c>
      <c r="V36" s="3">
        <v>54000</v>
      </c>
      <c r="W36" s="14" t="s">
        <v>74</v>
      </c>
      <c r="X36" s="13" t="s">
        <v>75</v>
      </c>
    </row>
    <row r="37" spans="2:24" x14ac:dyDescent="0.25">
      <c r="F37" s="10">
        <f>F32-F33-F34-F35-F36</f>
        <v>34924</v>
      </c>
      <c r="G37" s="28" t="s">
        <v>28</v>
      </c>
      <c r="H37" s="28"/>
      <c r="R37" s="3">
        <v>10000</v>
      </c>
      <c r="S37" s="5" t="s">
        <v>35</v>
      </c>
      <c r="T37" s="4" t="s">
        <v>36</v>
      </c>
      <c r="V37" s="3">
        <v>8614</v>
      </c>
      <c r="W37" s="14" t="s">
        <v>82</v>
      </c>
      <c r="X37" s="13" t="s">
        <v>83</v>
      </c>
    </row>
    <row r="38" spans="2:24" x14ac:dyDescent="0.25">
      <c r="R38" s="3">
        <v>6000</v>
      </c>
      <c r="S38" s="5" t="s">
        <v>39</v>
      </c>
      <c r="T38" s="4" t="s">
        <v>40</v>
      </c>
      <c r="V38" s="6">
        <v>21650</v>
      </c>
      <c r="W38" s="15" t="s">
        <v>98</v>
      </c>
      <c r="X38" s="13" t="s">
        <v>99</v>
      </c>
    </row>
    <row r="39" spans="2:24" x14ac:dyDescent="0.25">
      <c r="R39" s="10">
        <f>R32-R33-R34-R35-R36-R37-R38</f>
        <v>102567</v>
      </c>
      <c r="S39" s="28" t="s">
        <v>28</v>
      </c>
      <c r="T39" s="28"/>
      <c r="V39" s="6">
        <v>-15772</v>
      </c>
      <c r="W39" s="15" t="s">
        <v>106</v>
      </c>
      <c r="X39" s="13" t="s">
        <v>107</v>
      </c>
    </row>
    <row r="40" spans="2:24" x14ac:dyDescent="0.25">
      <c r="V40" s="6">
        <v>15772</v>
      </c>
      <c r="W40" s="15" t="s">
        <v>106</v>
      </c>
      <c r="X40" s="13" t="s">
        <v>107</v>
      </c>
    </row>
    <row r="41" spans="2:24" x14ac:dyDescent="0.25">
      <c r="V41" s="3">
        <v>7400</v>
      </c>
      <c r="W41" s="14" t="s">
        <v>114</v>
      </c>
      <c r="X41" s="13" t="s">
        <v>115</v>
      </c>
    </row>
    <row r="42" spans="2:24" x14ac:dyDescent="0.25">
      <c r="V42" s="3">
        <v>42000</v>
      </c>
      <c r="W42" s="14" t="s">
        <v>116</v>
      </c>
      <c r="X42" s="13" t="s">
        <v>117</v>
      </c>
    </row>
    <row r="43" spans="2:24" x14ac:dyDescent="0.25">
      <c r="V43" s="10">
        <f>V34-V35-V36-V37-V38-V39-V40-V41-V42</f>
        <v>59634</v>
      </c>
      <c r="W43" s="28" t="s">
        <v>28</v>
      </c>
      <c r="X43" s="28"/>
    </row>
    <row r="45" spans="2:24" x14ac:dyDescent="0.25">
      <c r="V45" s="30" t="s">
        <v>128</v>
      </c>
      <c r="W45" s="30"/>
      <c r="X45" s="30"/>
    </row>
    <row r="46" spans="2:24" x14ac:dyDescent="0.25">
      <c r="V46" s="1" t="s">
        <v>0</v>
      </c>
      <c r="W46" s="2" t="s">
        <v>1</v>
      </c>
      <c r="X46" s="2" t="s">
        <v>2</v>
      </c>
    </row>
    <row r="47" spans="2:24" x14ac:dyDescent="0.25">
      <c r="V47" s="3">
        <v>115028</v>
      </c>
      <c r="W47" s="4" t="s">
        <v>3</v>
      </c>
      <c r="X47" s="13" t="s">
        <v>42</v>
      </c>
    </row>
    <row r="48" spans="2:24" x14ac:dyDescent="0.25">
      <c r="V48" s="3">
        <v>55287</v>
      </c>
      <c r="W48" s="14" t="s">
        <v>64</v>
      </c>
      <c r="X48" s="13" t="s">
        <v>65</v>
      </c>
    </row>
    <row r="49" spans="2:24" x14ac:dyDescent="0.25">
      <c r="B49" s="19"/>
      <c r="C49" s="20" t="s">
        <v>166</v>
      </c>
      <c r="J49" s="19"/>
      <c r="K49" s="20" t="s">
        <v>166</v>
      </c>
      <c r="V49" s="3">
        <v>-42000</v>
      </c>
      <c r="W49" s="14" t="s">
        <v>74</v>
      </c>
      <c r="X49" s="13" t="s">
        <v>75</v>
      </c>
    </row>
    <row r="50" spans="2:24" x14ac:dyDescent="0.25">
      <c r="B50" s="19"/>
      <c r="C50" s="20" t="s">
        <v>163</v>
      </c>
      <c r="J50" s="19"/>
      <c r="K50" s="20" t="s">
        <v>163</v>
      </c>
      <c r="V50" s="3">
        <v>42000</v>
      </c>
      <c r="W50" s="14" t="s">
        <v>74</v>
      </c>
      <c r="X50" s="13" t="s">
        <v>75</v>
      </c>
    </row>
    <row r="51" spans="2:24" x14ac:dyDescent="0.25">
      <c r="B51" s="19"/>
      <c r="C51" s="20" t="s">
        <v>164</v>
      </c>
      <c r="J51" s="19"/>
      <c r="K51" s="20" t="s">
        <v>164</v>
      </c>
      <c r="V51" s="3">
        <v>118349</v>
      </c>
      <c r="W51" s="14" t="s">
        <v>104</v>
      </c>
      <c r="X51" s="13" t="s">
        <v>105</v>
      </c>
    </row>
    <row r="52" spans="2:24" x14ac:dyDescent="0.25">
      <c r="B52" s="19"/>
      <c r="C52" s="20" t="s">
        <v>165</v>
      </c>
      <c r="J52" s="19"/>
      <c r="K52" s="20" t="s">
        <v>165</v>
      </c>
      <c r="V52" s="6">
        <v>-17048</v>
      </c>
      <c r="W52" s="15" t="s">
        <v>106</v>
      </c>
      <c r="X52" s="13" t="s">
        <v>107</v>
      </c>
    </row>
    <row r="53" spans="2:24" x14ac:dyDescent="0.25">
      <c r="F53" s="19"/>
      <c r="G53" s="20" t="s">
        <v>166</v>
      </c>
      <c r="V53" s="6">
        <v>17048</v>
      </c>
      <c r="W53" s="15" t="s">
        <v>106</v>
      </c>
      <c r="X53" s="13" t="s">
        <v>107</v>
      </c>
    </row>
    <row r="54" spans="2:24" x14ac:dyDescent="0.25">
      <c r="F54" s="19"/>
      <c r="G54" s="20" t="s">
        <v>163</v>
      </c>
      <c r="V54" s="3">
        <v>13750</v>
      </c>
      <c r="W54" s="15" t="s">
        <v>108</v>
      </c>
      <c r="X54" s="13" t="s">
        <v>109</v>
      </c>
    </row>
    <row r="55" spans="2:24" x14ac:dyDescent="0.25">
      <c r="F55" s="19"/>
      <c r="G55" s="20" t="s">
        <v>164</v>
      </c>
      <c r="V55" s="3">
        <v>-75479</v>
      </c>
      <c r="W55" s="15" t="s">
        <v>112</v>
      </c>
      <c r="X55" s="13" t="s">
        <v>113</v>
      </c>
    </row>
    <row r="56" spans="2:24" x14ac:dyDescent="0.25">
      <c r="F56" s="19"/>
      <c r="G56" s="20" t="s">
        <v>165</v>
      </c>
      <c r="V56" s="10">
        <f>V47-V48-V49-V50-V51-V52-V53-V54-V55</f>
        <v>3121</v>
      </c>
      <c r="W56" s="28" t="s">
        <v>28</v>
      </c>
      <c r="X56" s="28"/>
    </row>
    <row r="59" spans="2:24" x14ac:dyDescent="0.25">
      <c r="I59" s="12"/>
      <c r="J59" s="12"/>
    </row>
    <row r="60" spans="2:24" x14ac:dyDescent="0.25">
      <c r="I60" s="12"/>
      <c r="J60" s="12"/>
    </row>
    <row r="61" spans="2:24" x14ac:dyDescent="0.25">
      <c r="I61" s="12"/>
      <c r="J61" s="12"/>
    </row>
    <row r="62" spans="2:24" ht="28.5" x14ac:dyDescent="0.25">
      <c r="B62" s="27"/>
      <c r="I62" s="12"/>
      <c r="J62" s="12"/>
    </row>
    <row r="63" spans="2:24" x14ac:dyDescent="0.25">
      <c r="I63" s="12"/>
      <c r="J63" s="12"/>
    </row>
    <row r="64" spans="2:24" x14ac:dyDescent="0.25">
      <c r="I64" s="12"/>
      <c r="J64" s="12"/>
    </row>
    <row r="65" spans="6:10" x14ac:dyDescent="0.25">
      <c r="I65" s="12"/>
      <c r="J65" s="12"/>
    </row>
    <row r="66" spans="6:10" ht="28.5" x14ac:dyDescent="0.25">
      <c r="F66" s="27"/>
      <c r="I66" s="12"/>
      <c r="J66" s="12"/>
    </row>
    <row r="67" spans="6:10" x14ac:dyDescent="0.25">
      <c r="I67" s="12"/>
      <c r="J67" s="12"/>
    </row>
  </sheetData>
  <mergeCells count="43">
    <mergeCell ref="Z20:AB20"/>
    <mergeCell ref="AA24:AB24"/>
    <mergeCell ref="V2:X2"/>
    <mergeCell ref="W30:X30"/>
    <mergeCell ref="O21:P21"/>
    <mergeCell ref="N24:P24"/>
    <mergeCell ref="Z2:AB2"/>
    <mergeCell ref="AA13:AB13"/>
    <mergeCell ref="Z15:AB15"/>
    <mergeCell ref="AA18:AB18"/>
    <mergeCell ref="N2:P2"/>
    <mergeCell ref="O12:P12"/>
    <mergeCell ref="R2:T2"/>
    <mergeCell ref="S18:T18"/>
    <mergeCell ref="R20:T20"/>
    <mergeCell ref="S28:T28"/>
    <mergeCell ref="G37:H37"/>
    <mergeCell ref="V45:X45"/>
    <mergeCell ref="J2:L2"/>
    <mergeCell ref="K16:L16"/>
    <mergeCell ref="J19:L19"/>
    <mergeCell ref="N15:P15"/>
    <mergeCell ref="F2:H2"/>
    <mergeCell ref="G19:H19"/>
    <mergeCell ref="F22:H22"/>
    <mergeCell ref="W56:X56"/>
    <mergeCell ref="S39:T39"/>
    <mergeCell ref="W43:X43"/>
    <mergeCell ref="V32:X32"/>
    <mergeCell ref="K24:L24"/>
    <mergeCell ref="J27:L27"/>
    <mergeCell ref="K33:L33"/>
    <mergeCell ref="O31:P31"/>
    <mergeCell ref="R30:T30"/>
    <mergeCell ref="C33:D33"/>
    <mergeCell ref="B1:L1"/>
    <mergeCell ref="B2:D2"/>
    <mergeCell ref="C15:D15"/>
    <mergeCell ref="B18:D18"/>
    <mergeCell ref="C23:D23"/>
    <mergeCell ref="B26:D26"/>
    <mergeCell ref="G27:H27"/>
    <mergeCell ref="F30:H30"/>
  </mergeCells>
  <printOptions horizontalCentered="1"/>
  <pageMargins left="0.25" right="0.25" top="0.75" bottom="0.75" header="0.3" footer="0.3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2020 - 2025 YTD</vt:lpstr>
      <vt:lpstr>'2020 - 2025 YTD'!Print_Area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Russo</dc:creator>
  <cp:lastModifiedBy>Daniel Cavallari</cp:lastModifiedBy>
  <cp:lastPrinted>2026-03-02T18:27:23Z</cp:lastPrinted>
  <dcterms:created xsi:type="dcterms:W3CDTF">2023-01-05T13:44:12Z</dcterms:created>
  <dcterms:modified xsi:type="dcterms:W3CDTF">2026-05-26T14:17:18Z</dcterms:modified>
</cp:coreProperties>
</file>